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rolon\EANA S.E\Departamento de Mantenimiento - Documentos\01.RELEVAMIENTOS, PROYECTOS Y ASESORIAS\TRELEW_IMPERMEABILIZACIÓN\04. ANEXO 1C - CYP\"/>
    </mc:Choice>
  </mc:AlternateContent>
  <bookViews>
    <workbookView xWindow="0" yWindow="0" windowWidth="10260" windowHeight="6780" tabRatio="610"/>
  </bookViews>
  <sheets>
    <sheet name="CYP" sheetId="16" r:id="rId1"/>
    <sheet name="ANALISIS DE PRECIOS" sheetId="18" r:id="rId2"/>
    <sheet name="CR" sheetId="19" r:id="rId3"/>
  </sheets>
  <definedNames>
    <definedName name="_xlnm.Print_Area" localSheetId="2">CR!$B$1:$J$14</definedName>
    <definedName name="_xlnm.Print_Area" localSheetId="0">CYP!$B$2:$K$152</definedName>
    <definedName name="_xlnm.Print_Titles" localSheetId="0">CYP!$2:$9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16" l="1"/>
  <c r="H98" i="16"/>
  <c r="H36" i="16"/>
  <c r="D138" i="16" l="1"/>
  <c r="I149" i="16"/>
  <c r="H42" i="16" l="1"/>
  <c r="H48" i="16" l="1"/>
  <c r="C132" i="16"/>
  <c r="C133" i="16"/>
  <c r="C135" i="16"/>
  <c r="C136" i="16"/>
  <c r="C137" i="16"/>
  <c r="C139" i="16"/>
  <c r="C140" i="16"/>
  <c r="C141" i="16"/>
  <c r="C142" i="16"/>
  <c r="C143" i="16"/>
  <c r="H93" i="16"/>
  <c r="H90" i="16"/>
  <c r="H59" i="16"/>
  <c r="H60" i="16"/>
  <c r="H43" i="16" l="1"/>
  <c r="H35" i="16"/>
  <c r="I33" i="16" s="1"/>
  <c r="H19" i="16"/>
  <c r="H41" i="16" l="1"/>
  <c r="H40" i="16"/>
  <c r="H39" i="16"/>
  <c r="H17" i="16"/>
  <c r="H18" i="16"/>
  <c r="H14" i="16"/>
  <c r="H84" i="16" l="1"/>
  <c r="H83" i="16"/>
  <c r="H81" i="16"/>
  <c r="H79" i="16"/>
  <c r="H85" i="16"/>
  <c r="H80" i="16"/>
  <c r="H78" i="16"/>
  <c r="H88" i="16" l="1"/>
  <c r="I86" i="16" s="1"/>
  <c r="H104" i="16"/>
  <c r="I102" i="16" s="1"/>
  <c r="D146" i="16" l="1"/>
  <c r="C131" i="16"/>
  <c r="D131" i="16" s="1"/>
  <c r="D132" i="16" l="1"/>
  <c r="D133" i="16"/>
  <c r="H21" i="16"/>
  <c r="H101" i="16"/>
  <c r="I99" i="16" s="1"/>
  <c r="H97" i="16"/>
  <c r="H57" i="16"/>
  <c r="H49" i="16"/>
  <c r="H20" i="16" l="1"/>
  <c r="H75" i="16"/>
  <c r="D135" i="16" l="1"/>
  <c r="H32" i="16"/>
  <c r="D136" i="16" l="1"/>
  <c r="H74" i="16"/>
  <c r="D139" i="16" l="1"/>
  <c r="D137" i="16"/>
  <c r="H73" i="16"/>
  <c r="H72" i="16"/>
  <c r="H27" i="16"/>
  <c r="D140" i="16" l="1"/>
  <c r="H106" i="16"/>
  <c r="D142" i="16" l="1"/>
  <c r="D141" i="16"/>
  <c r="F107" i="16"/>
  <c r="H12" i="16"/>
  <c r="H62" i="16"/>
  <c r="D134" i="16" l="1"/>
  <c r="H71" i="16"/>
  <c r="H68" i="16"/>
  <c r="H54" i="16"/>
  <c r="C124" i="16" l="1"/>
  <c r="C146" i="16" s="1"/>
  <c r="D143" i="16"/>
  <c r="H13" i="16"/>
  <c r="I11" i="16" s="1"/>
  <c r="H61" i="16" l="1"/>
  <c r="I55" i="16" s="1"/>
  <c r="H31" i="16" l="1"/>
  <c r="H22" i="16"/>
  <c r="H95" i="16" l="1"/>
  <c r="I91" i="16" s="1"/>
  <c r="H25" i="16" l="1"/>
  <c r="H70" i="16"/>
  <c r="H69" i="16"/>
  <c r="H46" i="16"/>
  <c r="H47" i="16" l="1"/>
  <c r="H26" i="16" l="1"/>
  <c r="H24" i="16" l="1"/>
  <c r="H126" i="16" l="1"/>
  <c r="H52" i="16" l="1"/>
  <c r="I15" i="16"/>
  <c r="H67" i="16" l="1"/>
  <c r="H30" i="16" l="1"/>
  <c r="I28" i="16" l="1"/>
  <c r="H107" i="16"/>
  <c r="I105" i="16" s="1"/>
  <c r="H45" i="16"/>
  <c r="I37" i="16" s="1"/>
  <c r="H66" i="16"/>
  <c r="I63" i="16" s="1"/>
  <c r="H125" i="16" l="1"/>
  <c r="I124" i="16" s="1"/>
  <c r="I146" i="16" s="1"/>
  <c r="H53" i="16"/>
  <c r="I50" i="16" l="1"/>
  <c r="I109" i="16"/>
  <c r="J59" i="16" l="1"/>
  <c r="J107" i="16"/>
  <c r="J85" i="16"/>
  <c r="J105" i="16"/>
  <c r="J71" i="16"/>
  <c r="J75" i="16"/>
  <c r="J41" i="16"/>
  <c r="J99" i="16"/>
  <c r="J14" i="16"/>
  <c r="J98" i="16"/>
  <c r="J53" i="16"/>
  <c r="J11" i="16"/>
  <c r="J18" i="16"/>
  <c r="J91" i="16"/>
  <c r="J78" i="16"/>
  <c r="J54" i="16"/>
  <c r="J101" i="16"/>
  <c r="J28" i="16"/>
  <c r="J79" i="16"/>
  <c r="J49" i="16"/>
  <c r="J70" i="16"/>
  <c r="J73" i="16"/>
  <c r="J22" i="16"/>
  <c r="J55" i="16"/>
  <c r="J61" i="16"/>
  <c r="J12" i="16"/>
  <c r="J31" i="16"/>
  <c r="J48" i="16"/>
  <c r="J15" i="16"/>
  <c r="J86" i="16"/>
  <c r="J27" i="16"/>
  <c r="J63" i="16"/>
  <c r="J74" i="16"/>
  <c r="J68" i="16"/>
  <c r="J95" i="16"/>
  <c r="J26" i="16"/>
  <c r="J88" i="16"/>
  <c r="J47" i="16"/>
  <c r="J72" i="16"/>
  <c r="J40" i="16"/>
  <c r="J84" i="16"/>
  <c r="J109" i="16"/>
  <c r="J66" i="16"/>
  <c r="J24" i="16"/>
  <c r="J102" i="16"/>
  <c r="J83" i="16"/>
  <c r="J32" i="16"/>
  <c r="J81" i="16"/>
  <c r="J43" i="16"/>
  <c r="J80" i="16"/>
  <c r="J52" i="16"/>
  <c r="J57" i="16"/>
  <c r="J104" i="16"/>
  <c r="J17" i="16"/>
  <c r="J50" i="16"/>
  <c r="J90" i="16"/>
  <c r="J93" i="16"/>
  <c r="J35" i="16"/>
  <c r="J25" i="16"/>
  <c r="J39" i="16"/>
  <c r="J97" i="16"/>
  <c r="J67" i="16"/>
  <c r="I111" i="16"/>
  <c r="J36" i="16"/>
  <c r="J13" i="16"/>
  <c r="J21" i="16"/>
  <c r="J30" i="16"/>
  <c r="J37" i="16"/>
  <c r="J45" i="16"/>
  <c r="J46" i="16"/>
  <c r="J20" i="16"/>
  <c r="J62" i="16"/>
  <c r="J69" i="16"/>
  <c r="J19" i="16"/>
  <c r="J33" i="16"/>
  <c r="J106" i="16"/>
  <c r="I112" i="16" l="1"/>
  <c r="I113" i="16" s="1"/>
  <c r="I114" i="16" l="1"/>
  <c r="I115" i="16"/>
  <c r="I116" i="16" l="1"/>
  <c r="I117" i="16" s="1"/>
  <c r="I118" i="16" s="1"/>
  <c r="I120" i="16" s="1"/>
  <c r="I135" i="16" l="1"/>
  <c r="I142" i="16"/>
  <c r="I134" i="16"/>
  <c r="I138" i="16"/>
  <c r="I133" i="16"/>
  <c r="I136" i="16"/>
  <c r="I139" i="16"/>
  <c r="I132" i="16"/>
  <c r="I131" i="16"/>
  <c r="I122" i="16"/>
  <c r="I128" i="16" s="1"/>
  <c r="I137" i="16"/>
  <c r="I140" i="16"/>
  <c r="I141" i="16"/>
  <c r="I143" i="16"/>
  <c r="J143" i="16" l="1"/>
  <c r="J141" i="16"/>
  <c r="J137" i="16"/>
  <c r="J140" i="16"/>
  <c r="J133" i="16"/>
  <c r="J131" i="16"/>
  <c r="I144" i="16"/>
  <c r="I147" i="16" s="1"/>
  <c r="J139" i="16"/>
  <c r="J142" i="16"/>
  <c r="I150" i="16"/>
  <c r="J146" i="16"/>
  <c r="J132" i="16"/>
  <c r="J136" i="16"/>
  <c r="J138" i="16"/>
  <c r="J134" i="16"/>
  <c r="I151" i="16"/>
  <c r="J135" i="16"/>
  <c r="J144" i="16" l="1"/>
  <c r="J147" i="16" s="1"/>
</calcChain>
</file>

<file path=xl/sharedStrings.xml><?xml version="1.0" encoding="utf-8"?>
<sst xmlns="http://schemas.openxmlformats.org/spreadsheetml/2006/main" count="353" uniqueCount="235">
  <si>
    <t>ITEM</t>
  </si>
  <si>
    <t>DESCRIPCION</t>
  </si>
  <si>
    <t>Unid.</t>
  </si>
  <si>
    <t>Cant.</t>
  </si>
  <si>
    <t>Costo Unitario</t>
  </si>
  <si>
    <t>Subtotal</t>
  </si>
  <si>
    <t>Total</t>
  </si>
  <si>
    <t>%  incidencia</t>
  </si>
  <si>
    <t>TAREAS PRELIMINARES</t>
  </si>
  <si>
    <t>1.1</t>
  </si>
  <si>
    <t>Replanteo de Obra.</t>
  </si>
  <si>
    <t>m2</t>
  </si>
  <si>
    <t>1.2</t>
  </si>
  <si>
    <t>gl</t>
  </si>
  <si>
    <t>DEMOLICIONES Y RETIROS</t>
  </si>
  <si>
    <t>2.1</t>
  </si>
  <si>
    <t>ml</t>
  </si>
  <si>
    <t>2.2</t>
  </si>
  <si>
    <t>un</t>
  </si>
  <si>
    <t>Retiro de zócalos existentes.</t>
  </si>
  <si>
    <t>Retiro de artefactos de iluminación existentes.</t>
  </si>
  <si>
    <t>CU-01 CUBIERTA PLANA</t>
  </si>
  <si>
    <t xml:space="preserve"> </t>
  </si>
  <si>
    <t>Demolición de dados de hormigón en perímetro (cargas) de losa que sujetan los caños de gas.</t>
  </si>
  <si>
    <t>ALBAÑILERIA</t>
  </si>
  <si>
    <t>3.1</t>
  </si>
  <si>
    <t>Ejecución de carpeta niveladora marca tipo Weber Floor Ras o similar con promotor de adherencia marca tipo Weber Primer o similar, en todos aquellos sectores que se haya desprendido la carpeta existente a causa del retiro de membrana.</t>
  </si>
  <si>
    <t>Ejecución de recuadres y pendientes en todos los muros de cargas perimetrales con base cementicia marca tipo Weber Floor Ras o similar con promotor de adherencia marca tipo Weber Primer o similar.</t>
  </si>
  <si>
    <t>Ejecución de biselado con base cementicia marca tipo Weber Floor Ras o similar con promotor de adherencia marca tipo Weber Primer o similar.</t>
  </si>
  <si>
    <t>IMPERMEABILIZACIÓN</t>
  </si>
  <si>
    <t>4.1</t>
  </si>
  <si>
    <t>Limpieza con hidrolavado de alta presión sobre toda la cubierta.</t>
  </si>
  <si>
    <t>Limpieza total de todas las cañerías de lluvia y embudos existentes.</t>
  </si>
  <si>
    <t>Sellado con sellador poliuretánico marca tipo Sikaflex®-1A PLUS o similar para el tomado de juntas.</t>
  </si>
  <si>
    <t>Pintura asfáltica base solvente marca tipo Megaflex o similar como promotor de adherencia sobre toda la cubierta. 2 (dos) manos.</t>
  </si>
  <si>
    <t>Membrana asfáltica transitable, tipo Megaflex Geomax de 4mm o similar sobre toda la superficie de cubierta.</t>
  </si>
  <si>
    <t>Venda geotextil marca tipo Sika Tex 75 o similar de refuerzo en "puntos criticos".</t>
  </si>
  <si>
    <t xml:space="preserve">Membrana “superior suplementaria” (asfáltica transitable en rollo marca tipo Weber GEOMAX de 4mm) en todas las vigas invertidas. </t>
  </si>
  <si>
    <t>Membrana líquida marca tipo Megaflex Techos Pu o similar color verde y/o a definir sobre toda la superficie. 3 (tres) manos.</t>
  </si>
  <si>
    <t>Flejes de aluminio de 1” en puntos criticos.</t>
  </si>
  <si>
    <t xml:space="preserve">Rejillas de hierro galvanizado piramidal de 20cm x 20cm (verificar medida en obra) </t>
  </si>
  <si>
    <t>PINTURAS</t>
  </si>
  <si>
    <t>5.1</t>
  </si>
  <si>
    <r>
      <t xml:space="preserve">R2- </t>
    </r>
    <r>
      <rPr>
        <sz val="10"/>
        <rFont val="Arial"/>
        <family val="2"/>
      </rPr>
      <t>Pintura látex acrílico marca tipo Loxón Cielorrasos de Sherwin Williams o similar, color blanco o a definir. Incluye preparación de la superficie.</t>
    </r>
  </si>
  <si>
    <t>5.2</t>
  </si>
  <si>
    <t>SOLADOS, ZÓCALOS Y SOLÍAS</t>
  </si>
  <si>
    <t>8.1</t>
  </si>
  <si>
    <t>Provisión y colocación de solías en todos los cambios de pisos y colocar varillas de acero inoxidable marca tipo Listello Colosal Acero Inox. 50x2.20 de Atrim o similar.</t>
  </si>
  <si>
    <t>CARPINTERIAS</t>
  </si>
  <si>
    <t>7.1</t>
  </si>
  <si>
    <t>7.2</t>
  </si>
  <si>
    <t>INSTALACION ELECTRICA</t>
  </si>
  <si>
    <t>Tapa de boca de luz de embutir sobre cielorraso, color blanco</t>
  </si>
  <si>
    <t>INSTALACION TERMOMECÁNICA</t>
  </si>
  <si>
    <t>9.1</t>
  </si>
  <si>
    <t>10.1</t>
  </si>
  <si>
    <t>Limpieza diaria de obra.</t>
  </si>
  <si>
    <t>mes</t>
  </si>
  <si>
    <t>Limpieza final de obra.</t>
  </si>
  <si>
    <t>COSTO DIRECTO</t>
  </si>
  <si>
    <t>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</si>
  <si>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</si>
  <si>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</si>
  <si>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</si>
  <si>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</si>
  <si>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</si>
  <si>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</si>
  <si>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</si>
  <si>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</si>
  <si>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</si>
  <si>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</si>
  <si>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PRESUPUESTO</t>
  </si>
  <si>
    <t>COEFICIENTE RESUMEN (CR)</t>
  </si>
  <si>
    <t>PRESUPUESTO GENERAL (COSTO-COSTO x CR A )</t>
  </si>
  <si>
    <t>HONORARIOS REPRESENTANTES TECNICOS</t>
  </si>
  <si>
    <t>11.1</t>
  </si>
  <si>
    <t>Representante Tecnico en Obra (Arq . / Ing.).</t>
  </si>
  <si>
    <t>Técnico en Seguridad e Higiene FULL TIME.</t>
  </si>
  <si>
    <t>PRECIO TOTAL</t>
  </si>
  <si>
    <t>RUBRO</t>
  </si>
  <si>
    <t>Precio Rubro</t>
  </si>
  <si>
    <t>SUBTOTAL</t>
  </si>
  <si>
    <t>TOTAL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</si>
  <si>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</si>
  <si>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</si>
  <si>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</si>
  <si>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</si>
  <si>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</si>
  <si>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</si>
  <si>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</si>
  <si>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</si>
  <si>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</si>
  <si>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</si>
  <si>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</si>
  <si>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MATERIALES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</si>
  <si>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</si>
  <si>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</si>
  <si>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</si>
  <si>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</si>
  <si>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</si>
  <si>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</si>
  <si>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</si>
  <si>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>EQUIPOS</t>
  </si>
  <si>
    <t>Equipo/Mes</t>
  </si>
  <si>
    <t>Horas/UdM</t>
  </si>
  <si>
    <t>$/Hora</t>
  </si>
  <si>
    <t>CR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</si>
  <si>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</si>
  <si>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</si>
  <si>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</si>
  <si>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</si>
  <si>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</si>
  <si>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</si>
  <si>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</si>
  <si>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</si>
  <si>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</si>
  <si>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</si>
  <si>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</si>
  <si>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</si>
  <si>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</si>
  <si>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</si>
  <si>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</si>
  <si>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D= C + IMP</t>
  </si>
  <si>
    <t>D/A</t>
  </si>
  <si>
    <t>Limpieza, protección y cerramientos provisorios.</t>
  </si>
  <si>
    <t>%Incidencia</t>
  </si>
  <si>
    <t>SUPERFICIE TOTAL</t>
  </si>
  <si>
    <t>6.1</t>
  </si>
  <si>
    <t>$m2</t>
  </si>
  <si>
    <t>LIMPIEZA DE OBRA</t>
  </si>
  <si>
    <t>Retiro de las cañerías de gas existentes.</t>
  </si>
  <si>
    <t>12.1</t>
  </si>
  <si>
    <t>12.2</t>
  </si>
  <si>
    <t>INSTALACION DE GAS</t>
  </si>
  <si>
    <t>Tendido de cañerías de gas epoxi de 1”1/4. Se deberá realizar el correcto empalme entre cañería nueva y existente.</t>
  </si>
  <si>
    <t>HERRERIA</t>
  </si>
  <si>
    <t>9.2</t>
  </si>
  <si>
    <t>13.1</t>
  </si>
  <si>
    <t>13.2</t>
  </si>
  <si>
    <t>Provisión y colocación de guardahombres de planchuelas acero de 32mmx6.4mm para escaleras tipo gato existentes. Incluye pintura esmalte sintetico + antióxido, color a definir. H: 2,50mts.</t>
  </si>
  <si>
    <t>CU-02 BALCÓN TÉCNICO PERIMETRAL</t>
  </si>
  <si>
    <t>CU-03 CUBIERTA DE CABINA</t>
  </si>
  <si>
    <t>Retiro de carpinteria de ventana existente (1,00mx1,50m).</t>
  </si>
  <si>
    <t>Impermeabilización de tanque de agua de concreto con impermeabilizante cementicio monocomponente marca tipo Sika MonoTop®-107 Seal o similar.</t>
  </si>
  <si>
    <t>1.3</t>
  </si>
  <si>
    <t>Obrador y baños quimicos</t>
  </si>
  <si>
    <t>EDIFICIO OPERATIVO</t>
  </si>
  <si>
    <t>Retiro de placas de cielorraso desmontable de 1,20mx0,60m en mal estado.</t>
  </si>
  <si>
    <t>Retiro de artefactos de iluminación obsoletos.</t>
  </si>
  <si>
    <t>TORRE DE CONTROL</t>
  </si>
  <si>
    <t>2.1.1</t>
  </si>
  <si>
    <t>2.1.2</t>
  </si>
  <si>
    <t>2.2.1</t>
  </si>
  <si>
    <t>2.2.2</t>
  </si>
  <si>
    <t>2.2.3</t>
  </si>
  <si>
    <t>2.2.4</t>
  </si>
  <si>
    <t>3.1.1</t>
  </si>
  <si>
    <t>3.1.2</t>
  </si>
  <si>
    <t>3.1.3</t>
  </si>
  <si>
    <t>5.1.1</t>
  </si>
  <si>
    <t>5.1.2</t>
  </si>
  <si>
    <t>2.1.3</t>
  </si>
  <si>
    <t>Movimiento y recolocación de los equipos de aire acondicionado (incluye cables, cañerías, desagües, etc) en balcón técnico perimetral.</t>
  </si>
  <si>
    <t>Movimiento y recolocación de los equipos de aire acondicionado (incluye cables, cañerías, desagües, etc) en cubierta ed. operativo.</t>
  </si>
  <si>
    <t>2.1.4</t>
  </si>
  <si>
    <t>2.1.5</t>
  </si>
  <si>
    <t>2.1.6</t>
  </si>
  <si>
    <t>4.1.1</t>
  </si>
  <si>
    <t>CONSTRUCCIÓN EN SECO</t>
  </si>
  <si>
    <r>
      <t>R1-</t>
    </r>
    <r>
      <rPr>
        <sz val="10"/>
        <rFont val="Arial"/>
        <family val="2"/>
      </rPr>
      <t xml:space="preserve"> Pintura interior antihongos látex ultra lavable mate sobre paredes marca tipo Sherwin Williams o Alba Desing o similar, color blanco o a definir. Incluye preparación de la superficie. (sellado de fisuras, reparaciones de grietas, reparación de revoques, etc.). </t>
    </r>
  </si>
  <si>
    <t>5.1.3</t>
  </si>
  <si>
    <t>5.1.4</t>
  </si>
  <si>
    <t>5.2.1</t>
  </si>
  <si>
    <r>
      <t xml:space="preserve">R1- </t>
    </r>
    <r>
      <rPr>
        <sz val="10"/>
        <rFont val="Arial"/>
        <family val="2"/>
      </rPr>
      <t xml:space="preserve">Pintura interior antihongos látex ultra lavable mate sobre paredes marca tipo Sherwin Williams o Alba Desing o similar, color blanco o a definir. Incluye preparación de la superficie. (sellado de fisuras, reparaciones de grietas, reparación de revoques, etc.). </t>
    </r>
  </si>
  <si>
    <t>5.2.2</t>
  </si>
  <si>
    <t>5.2.3</t>
  </si>
  <si>
    <t>5.2.4</t>
  </si>
  <si>
    <t>6.1.1</t>
  </si>
  <si>
    <t>6.1.2</t>
  </si>
  <si>
    <t>6.1.3</t>
  </si>
  <si>
    <r>
      <t xml:space="preserve">Sellado interior y exterior de carpinterías con silicona NEUTRA CLIMATICA </t>
    </r>
    <r>
      <rPr>
        <b/>
        <sz val="10"/>
        <rFont val="Arial"/>
        <family val="2"/>
      </rPr>
      <t xml:space="preserve"> -V1 | V2 | V3 | V4 | V5-</t>
    </r>
  </si>
  <si>
    <t>7.1.1</t>
  </si>
  <si>
    <r>
      <rPr>
        <b/>
        <sz val="10"/>
        <rFont val="Arial"/>
        <family val="2"/>
      </rPr>
      <t>V10-</t>
    </r>
    <r>
      <rPr>
        <sz val="10"/>
        <rFont val="Arial"/>
        <family val="2"/>
      </rPr>
      <t xml:space="preserve"> Provisión y colocación de ventana de aluminio de paños fijos, anodizado color blanco tipo A30 New de Aluar con DVH neutro solar light templado de 6mm | cámara de 6mm | laminado incoloro 3mm+3mm con PVB 0,38mm - Medidas: 1,00x1,43.</t>
    </r>
  </si>
  <si>
    <t>7.2.1</t>
  </si>
  <si>
    <t>7.2.2</t>
  </si>
  <si>
    <r>
      <t xml:space="preserve">Provisión y colocación de brazo de empuje en ventana de hierro existente. </t>
    </r>
    <r>
      <rPr>
        <b/>
        <sz val="10"/>
        <rFont val="Arial"/>
        <family val="2"/>
      </rPr>
      <t>-V6-.</t>
    </r>
  </si>
  <si>
    <t>5.2.5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</si>
  <si>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</si>
  <si>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</si>
  <si>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</si>
  <si>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</si>
  <si>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</si>
  <si>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</si>
  <si>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</si>
  <si>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</si>
  <si>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</si>
  <si>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</si>
  <si>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8.2</t>
  </si>
  <si>
    <t>8.2.1</t>
  </si>
  <si>
    <t>8.2.2</t>
  </si>
  <si>
    <t>8.2.3</t>
  </si>
  <si>
    <t>8.2.4</t>
  </si>
  <si>
    <t>8.2.5</t>
  </si>
  <si>
    <t>8.2.6</t>
  </si>
  <si>
    <t>8.2.7</t>
  </si>
  <si>
    <t>9.1.1</t>
  </si>
  <si>
    <t>9.2.1</t>
  </si>
  <si>
    <t>9.2.2</t>
  </si>
  <si>
    <t>10.1.1</t>
  </si>
  <si>
    <t>11.1.1</t>
  </si>
  <si>
    <t>5.1.5</t>
  </si>
  <si>
    <r>
      <t xml:space="preserve">P2 - </t>
    </r>
    <r>
      <rPr>
        <sz val="10"/>
        <rFont val="Arial"/>
        <family val="2"/>
      </rPr>
      <t>Restauración de puerta placa existente (lijado, masillado, barnizado, etc.) Incluye provisión y colocación de herrajes en puerta de ingreso. Cerradura tipo prive zincado o similar, 2 juegos de llaves y picaporte doble balancin de acero inoxidable cromado.</t>
    </r>
  </si>
  <si>
    <t xml:space="preserve">Provisión y colocación de placa desmontables 1,20mX0,60m marca tipo Durlock® Deco Clasic o similar sobre cielorraso modular existente.   </t>
  </si>
  <si>
    <t>Provisión y colocación tapa ciega en pared, verificar medida en obra.</t>
  </si>
  <si>
    <t>4.1.2</t>
  </si>
  <si>
    <t>9.2.3</t>
  </si>
  <si>
    <t>9.2.4</t>
  </si>
  <si>
    <r>
      <t xml:space="preserve">R3- </t>
    </r>
    <r>
      <rPr>
        <sz val="10"/>
        <rFont val="Arial"/>
        <family val="2"/>
      </rPr>
      <t>Pintura esmalte sintético + antióxido sobre todas las herrerias exteriores de escaleras de emergencia y barandas del balcón perimetral y cubierta cabina. Aplicar 2 (dos) o 3 (tres) manos. Incluye refuerzos, ajustes y preparación de la superficie.</t>
    </r>
  </si>
  <si>
    <t>Provisión e instalación de nuevos artefactos de iluminación de embutir 1,20cmX30cm tipo BACKLIGHT R 40/840 de Lumenac o similar (4000k).</t>
  </si>
  <si>
    <t>Provisión y colocación de nuevos artefactos de iluminación de aplicar 40cmX40cm tipo ASTRO LED 40/840 de Lumenac o similar (4000k).</t>
  </si>
  <si>
    <t>Provisión y colocación de nuevo artefacto de iluminación led de aplicar redondo de 30cm tipo TREND P 24/830 o similar. Verificar medida en obra.</t>
  </si>
  <si>
    <t>Retiro completo la membrana asfáltica existente.</t>
  </si>
  <si>
    <r>
      <t xml:space="preserve">R5- </t>
    </r>
    <r>
      <rPr>
        <sz val="10"/>
        <rFont val="Arial"/>
        <family val="2"/>
      </rPr>
      <t>Pintura en paredes exteriores, antihongos acrílica impermeabilizante marca tipo Recuplast Frentes o similar, color a definir. Incluye preparación de la superficie (sellado de fisuras, reparaciones de grietas, reparación de revoques, etc.).</t>
    </r>
  </si>
  <si>
    <r>
      <t xml:space="preserve">R5- </t>
    </r>
    <r>
      <rPr>
        <sz val="10"/>
        <rFont val="Arial"/>
        <family val="2"/>
      </rPr>
      <t>Provisión y ejecución de pintura en paredes exteriores, antihongos acrílica impermeabilizante marca tipo Recuplast Frentes o similar, color a definir. Incluye preparación de la superficie (sellado de fisuras, reparaciones de grietas, reparación de revoques, etc.).</t>
    </r>
  </si>
  <si>
    <r>
      <t xml:space="preserve">R3- </t>
    </r>
    <r>
      <rPr>
        <sz val="10"/>
        <rFont val="Arial"/>
        <family val="2"/>
      </rPr>
      <t>Pintura esmalte sintético + antióxido sobre carpinterías de ventana y puerta marca tipo Alba o similar, color blanco o a definir con terminación satinado. Incluye preparación de la superficie (reemplazo de partes en mal estado,masillado, lijado, etc).</t>
    </r>
    <r>
      <rPr>
        <b/>
        <sz val="10"/>
        <rFont val="Arial"/>
        <family val="2"/>
      </rPr>
      <t xml:space="preserve"> -V1 | V2 | P1-.</t>
    </r>
  </si>
  <si>
    <r>
      <rPr>
        <b/>
        <sz val="10"/>
        <rFont val="Arial"/>
        <family val="2"/>
      </rPr>
      <t xml:space="preserve">R4- </t>
    </r>
    <r>
      <rPr>
        <sz val="10"/>
        <rFont val="Arial"/>
        <family val="2"/>
      </rPr>
      <t xml:space="preserve">Provisión y ejecución de pintura de perfilería (“T” invertida) de cielorrasos desmontable con esmalte sintético mate marca tipo Alba o similar, color blanco o a definir. Incluye ajuste, reparación/remplazo de perfilería (“T” invertida) de cielorrasos desmontable dañada. </t>
    </r>
  </si>
  <si>
    <r>
      <t xml:space="preserve">R3- </t>
    </r>
    <r>
      <rPr>
        <sz val="10"/>
        <rFont val="Arial"/>
        <family val="2"/>
      </rPr>
      <t>Pintura esmalte sintético + antióxido con terminación en satinado sobre carpinterías, ventanas, marcos, puertas y barrales de escalera marca tipo Alba o similar, color blanco o a definir. Incluye preparación de la superficie (masillado, lijado, etc).</t>
    </r>
    <r>
      <rPr>
        <b/>
        <sz val="10"/>
        <rFont val="Arial"/>
        <family val="2"/>
      </rPr>
      <t xml:space="preserve"> -V6 | V7 | V8 | V9 | V10 | V11 | V12 | V13 | P3.</t>
    </r>
  </si>
  <si>
    <r>
      <t xml:space="preserve">Sellado interior y exterior de carpinterías con silicona NEUTRA CLIMATICA </t>
    </r>
    <r>
      <rPr>
        <b/>
        <sz val="10"/>
        <rFont val="Arial"/>
        <family val="2"/>
      </rPr>
      <t xml:space="preserve"> -V6 | V7 | V8 | V9 | V11 | V12 | V13-</t>
    </r>
  </si>
  <si>
    <t>7.2.3</t>
  </si>
  <si>
    <t>7.2.4</t>
  </si>
  <si>
    <t>Provisión y colocación de tapa de inspección en cielorraso existente compuesta con tapa de placa de roca de yeso y marco fijo de aluminio pintado blanco 0,90mx0,80m, verificar medida en obra .</t>
  </si>
  <si>
    <r>
      <rPr>
        <b/>
        <sz val="10"/>
        <rFont val="Arial"/>
        <family val="2"/>
      </rPr>
      <t xml:space="preserve">S1- </t>
    </r>
    <r>
      <rPr>
        <sz val="10"/>
        <rFont val="Arial"/>
        <family val="2"/>
      </rPr>
      <t>Provisión y colocación de baldosas del piso Vinílico Autoposante, marca tipo Geo_Tx_Se alto tránsito de Indelval o similar.</t>
    </r>
  </si>
  <si>
    <r>
      <rPr>
        <b/>
        <sz val="10"/>
        <rFont val="Arial"/>
        <family val="2"/>
      </rPr>
      <t xml:space="preserve">Z1- </t>
    </r>
    <r>
      <rPr>
        <sz val="10"/>
        <rFont val="Arial"/>
        <family val="2"/>
      </rPr>
      <t>Provisión y colocación de zócalos EPS Plain Atrim o similar, altura 70 mm y espesor 15 mm.</t>
    </r>
  </si>
  <si>
    <t xml:space="preserve">Instalación de equipo de aire acondicionado tipo split f/c (sin provisión) marca Trane. Frio 6650. Calor 6330. Incluye todos los materiales para su instalación (manguera de cristal, aislante, caños de cobre, cables eléctricos, tomas, etc. para su conexión/alimentación, cinta PVC, canalizaciones, ménsula, etc.). </t>
  </si>
  <si>
    <t>OBRA: Mantenimiento Correctivo en Edificio Operativo y Torre de Control - Trelew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</si>
</sst>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[$$-2C0A]\ #,##0.00"/>
    <numFmt numFmtId="165" formatCode="0.000"/>
    <numFmt numFmtId="166" formatCode="0.0"/>
    <numFmt numFmtId="167" formatCode="#,##0.000"/>
    <numFmt numFmtId="168" formatCode="#,##0.000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388">
    <xf numFmtId="0" fontId="0" fillId="0" borderId="0" xfId="0"/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 shrinkToFit="1"/>
    </xf>
    <xf numFmtId="0" fontId="10" fillId="3" borderId="12" xfId="0" applyFont="1" applyFill="1" applyBorder="1" applyAlignment="1">
      <alignment horizontal="center" vertical="center" shrinkToFit="1"/>
    </xf>
    <xf numFmtId="2" fontId="10" fillId="3" borderId="12" xfId="0" applyNumberFormat="1" applyFont="1" applyFill="1" applyBorder="1" applyAlignment="1">
      <alignment horizontal="center" vertical="center" shrinkToFit="1"/>
    </xf>
    <xf numFmtId="164" fontId="10" fillId="3" borderId="12" xfId="0" applyNumberFormat="1" applyFont="1" applyFill="1" applyBorder="1" applyAlignment="1">
      <alignment horizontal="center" vertical="center" wrapText="1"/>
    </xf>
    <xf numFmtId="165" fontId="10" fillId="3" borderId="1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shrinkToFit="1"/>
    </xf>
    <xf numFmtId="2" fontId="10" fillId="0" borderId="5" xfId="0" applyNumberFormat="1" applyFont="1" applyBorder="1" applyAlignment="1">
      <alignment horizontal="center" vertical="center" shrinkToFit="1"/>
    </xf>
    <xf numFmtId="164" fontId="10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64" fontId="10" fillId="3" borderId="12" xfId="0" applyNumberFormat="1" applyFont="1" applyFill="1" applyBorder="1" applyAlignment="1">
      <alignment vertical="center"/>
    </xf>
    <xf numFmtId="10" fontId="10" fillId="3" borderId="12" xfId="0" applyNumberFormat="1" applyFont="1" applyFill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10" fillId="3" borderId="12" xfId="0" applyNumberFormat="1" applyFont="1" applyFill="1" applyBorder="1" applyAlignment="1">
      <alignment horizontal="center" vertical="center"/>
    </xf>
    <xf numFmtId="9" fontId="10" fillId="3" borderId="12" xfId="2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9" fontId="10" fillId="0" borderId="0" xfId="2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64" fontId="10" fillId="0" borderId="12" xfId="4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166" fontId="10" fillId="0" borderId="18" xfId="0" applyNumberFormat="1" applyFont="1" applyBorder="1" applyAlignment="1">
      <alignment horizontal="center" vertical="center"/>
    </xf>
    <xf numFmtId="164" fontId="5" fillId="0" borderId="19" xfId="4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6" fontId="10" fillId="0" borderId="13" xfId="0" applyNumberFormat="1" applyFont="1" applyBorder="1" applyAlignment="1">
      <alignment horizontal="center" vertical="center"/>
    </xf>
    <xf numFmtId="164" fontId="5" fillId="0" borderId="21" xfId="4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14" fillId="0" borderId="0" xfId="7"/>
    <xf numFmtId="0" fontId="14" fillId="0" borderId="6" xfId="7" applyBorder="1"/>
    <xf numFmtId="0" fontId="14" fillId="0" borderId="7" xfId="7" applyBorder="1"/>
    <xf numFmtId="0" fontId="14" fillId="0" borderId="1" xfId="7" applyBorder="1"/>
    <xf numFmtId="0" fontId="14" fillId="0" borderId="8" xfId="7" applyBorder="1"/>
    <xf numFmtId="0" fontId="15" fillId="3" borderId="12" xfId="7" applyFont="1" applyFill="1" applyBorder="1" applyAlignment="1">
      <alignment vertical="center"/>
    </xf>
    <xf numFmtId="0" fontId="15" fillId="0" borderId="11" xfId="7" applyFont="1" applyBorder="1" applyAlignment="1">
      <alignment horizontal="left" vertical="center"/>
    </xf>
    <xf numFmtId="0" fontId="14" fillId="0" borderId="2" xfId="7" applyBorder="1"/>
    <xf numFmtId="0" fontId="16" fillId="0" borderId="8" xfId="7" applyFont="1" applyBorder="1" applyAlignment="1">
      <alignment horizontal="center" vertical="center" wrapText="1"/>
    </xf>
    <xf numFmtId="0" fontId="15" fillId="3" borderId="9" xfId="7" applyFont="1" applyFill="1" applyBorder="1" applyAlignment="1">
      <alignment horizontal="center" vertical="center" wrapText="1"/>
    </xf>
    <xf numFmtId="0" fontId="15" fillId="3" borderId="12" xfId="7" applyFont="1" applyFill="1" applyBorder="1" applyAlignment="1">
      <alignment horizontal="center" vertical="center" wrapText="1"/>
    </xf>
    <xf numFmtId="0" fontId="15" fillId="3" borderId="10" xfId="7" applyFont="1" applyFill="1" applyBorder="1" applyAlignment="1">
      <alignment horizontal="center" vertical="center" wrapText="1"/>
    </xf>
    <xf numFmtId="0" fontId="15" fillId="3" borderId="11" xfId="7" applyFont="1" applyFill="1" applyBorder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0" fontId="16" fillId="0" borderId="0" xfId="7" applyFont="1" applyAlignment="1">
      <alignment horizontal="center" vertical="center" wrapText="1"/>
    </xf>
    <xf numFmtId="0" fontId="5" fillId="0" borderId="0" xfId="7" applyFont="1"/>
    <xf numFmtId="0" fontId="10" fillId="0" borderId="12" xfId="7" applyFont="1" applyBorder="1" applyAlignment="1">
      <alignment horizontal="center"/>
    </xf>
    <xf numFmtId="0" fontId="15" fillId="0" borderId="12" xfId="7" applyFont="1" applyBorder="1" applyAlignment="1">
      <alignment horizontal="left"/>
    </xf>
    <xf numFmtId="0" fontId="14" fillId="0" borderId="25" xfId="7" applyBorder="1" applyAlignment="1">
      <alignment horizontal="center"/>
    </xf>
    <xf numFmtId="0" fontId="10" fillId="0" borderId="26" xfId="7" applyFont="1" applyBorder="1" applyAlignment="1">
      <alignment horizontal="center"/>
    </xf>
    <xf numFmtId="0" fontId="10" fillId="0" borderId="27" xfId="7" applyFont="1" applyBorder="1" applyAlignment="1">
      <alignment horizontal="center"/>
    </xf>
    <xf numFmtId="0" fontId="14" fillId="0" borderId="12" xfId="7" applyBorder="1"/>
    <xf numFmtId="0" fontId="14" fillId="0" borderId="0" xfId="7" applyAlignment="1">
      <alignment horizontal="left"/>
    </xf>
    <xf numFmtId="0" fontId="14" fillId="0" borderId="28" xfId="7" applyBorder="1"/>
    <xf numFmtId="0" fontId="14" fillId="0" borderId="29" xfId="7" applyBorder="1" applyAlignment="1">
      <alignment horizontal="left"/>
    </xf>
    <xf numFmtId="0" fontId="14" fillId="0" borderId="29" xfId="7" applyBorder="1"/>
    <xf numFmtId="0" fontId="14" fillId="0" borderId="30" xfId="7" applyBorder="1"/>
    <xf numFmtId="0" fontId="14" fillId="0" borderId="31" xfId="7" applyBorder="1"/>
    <xf numFmtId="0" fontId="14" fillId="0" borderId="32" xfId="7" applyBorder="1" applyAlignment="1">
      <alignment horizontal="left"/>
    </xf>
    <xf numFmtId="0" fontId="14" fillId="0" borderId="32" xfId="7" applyBorder="1"/>
    <xf numFmtId="0" fontId="14" fillId="0" borderId="33" xfId="7" applyBorder="1"/>
    <xf numFmtId="0" fontId="14" fillId="0" borderId="34" xfId="7" applyBorder="1"/>
    <xf numFmtId="0" fontId="14" fillId="0" borderId="35" xfId="7" applyBorder="1" applyAlignment="1">
      <alignment horizontal="left"/>
    </xf>
    <xf numFmtId="0" fontId="14" fillId="0" borderId="35" xfId="7" applyBorder="1"/>
    <xf numFmtId="0" fontId="14" fillId="0" borderId="36" xfId="7" applyBorder="1"/>
    <xf numFmtId="0" fontId="15" fillId="0" borderId="9" xfId="7" applyFont="1" applyBorder="1" applyAlignment="1">
      <alignment horizontal="left"/>
    </xf>
    <xf numFmtId="0" fontId="14" fillId="0" borderId="37" xfId="7" applyBorder="1" applyAlignment="1">
      <alignment horizontal="center"/>
    </xf>
    <xf numFmtId="0" fontId="14" fillId="0" borderId="27" xfId="7" applyBorder="1"/>
    <xf numFmtId="0" fontId="5" fillId="0" borderId="29" xfId="7" applyFont="1" applyBorder="1"/>
    <xf numFmtId="0" fontId="14" fillId="3" borderId="12" xfId="7" applyFill="1" applyBorder="1"/>
    <xf numFmtId="0" fontId="14" fillId="0" borderId="4" xfId="7" applyBorder="1"/>
    <xf numFmtId="0" fontId="14" fillId="0" borderId="5" xfId="7" applyBorder="1"/>
    <xf numFmtId="0" fontId="14" fillId="0" borderId="3" xfId="7" applyBorder="1"/>
    <xf numFmtId="0" fontId="14" fillId="0" borderId="0" xfId="7" applyAlignment="1">
      <alignment horizontal="center"/>
    </xf>
    <xf numFmtId="0" fontId="14" fillId="0" borderId="38" xfId="7" applyBorder="1" applyAlignment="1">
      <alignment horizontal="left" vertical="center"/>
    </xf>
    <xf numFmtId="0" fontId="14" fillId="0" borderId="0" xfId="7" applyAlignment="1">
      <alignment horizontal="left" vertical="center"/>
    </xf>
    <xf numFmtId="0" fontId="14" fillId="0" borderId="7" xfId="7" applyBorder="1" applyAlignment="1">
      <alignment horizontal="center"/>
    </xf>
    <xf numFmtId="0" fontId="10" fillId="3" borderId="12" xfId="7" applyFont="1" applyFill="1" applyBorder="1" applyAlignment="1">
      <alignment horizontal="center" vertical="center"/>
    </xf>
    <xf numFmtId="165" fontId="10" fillId="3" borderId="12" xfId="7" applyNumberFormat="1" applyFont="1" applyFill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5" fillId="0" borderId="0" xfId="7" applyFont="1" applyAlignment="1">
      <alignment horizontal="left" vertical="center" wrapText="1"/>
    </xf>
    <xf numFmtId="0" fontId="10" fillId="0" borderId="18" xfId="7" applyFont="1" applyBorder="1" applyAlignment="1">
      <alignment horizontal="center" vertical="center"/>
    </xf>
    <xf numFmtId="166" fontId="10" fillId="0" borderId="18" xfId="7" applyNumberFormat="1" applyFont="1" applyBorder="1" applyAlignment="1">
      <alignment horizontal="center" vertical="center"/>
    </xf>
    <xf numFmtId="167" fontId="5" fillId="0" borderId="0" xfId="7" applyNumberFormat="1" applyFont="1" applyAlignment="1">
      <alignment horizontal="center" vertical="center"/>
    </xf>
    <xf numFmtId="167" fontId="10" fillId="3" borderId="12" xfId="7" applyNumberFormat="1" applyFont="1" applyFill="1" applyBorder="1" applyAlignment="1">
      <alignment horizontal="center" vertical="center"/>
    </xf>
    <xf numFmtId="0" fontId="5" fillId="0" borderId="22" xfId="7" applyFont="1" applyBorder="1" applyAlignment="1">
      <alignment horizontal="left" vertical="center" wrapText="1"/>
    </xf>
    <xf numFmtId="0" fontId="10" fillId="0" borderId="0" xfId="7" applyFont="1" applyAlignment="1">
      <alignment horizontal="center" vertical="center"/>
    </xf>
    <xf numFmtId="166" fontId="10" fillId="0" borderId="0" xfId="7" applyNumberFormat="1" applyFont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0" fillId="0" borderId="0" xfId="7" applyFont="1" applyAlignment="1">
      <alignment horizontal="left" vertical="center" wrapText="1"/>
    </xf>
    <xf numFmtId="167" fontId="10" fillId="0" borderId="0" xfId="7" applyNumberFormat="1" applyFont="1" applyAlignment="1">
      <alignment horizontal="center" vertical="center"/>
    </xf>
    <xf numFmtId="168" fontId="10" fillId="3" borderId="12" xfId="7" applyNumberFormat="1" applyFont="1" applyFill="1" applyBorder="1" applyAlignment="1">
      <alignment horizontal="center" vertical="center"/>
    </xf>
    <xf numFmtId="0" fontId="14" fillId="0" borderId="5" xfId="7" applyBorder="1" applyAlignment="1">
      <alignment horizontal="center"/>
    </xf>
    <xf numFmtId="0" fontId="5" fillId="0" borderId="42" xfId="0" applyFont="1" applyBorder="1" applyAlignment="1">
      <alignment horizontal="left" vertical="center" wrapText="1"/>
    </xf>
    <xf numFmtId="164" fontId="5" fillId="0" borderId="44" xfId="4" applyNumberFormat="1" applyFont="1" applyBorder="1" applyAlignment="1">
      <alignment horizontal="center" vertical="center"/>
    </xf>
    <xf numFmtId="164" fontId="5" fillId="4" borderId="41" xfId="0" applyNumberFormat="1" applyFont="1" applyFill="1" applyBorder="1" applyAlignment="1">
      <alignment vertical="center"/>
    </xf>
    <xf numFmtId="164" fontId="5" fillId="0" borderId="45" xfId="0" applyNumberFormat="1" applyFont="1" applyBorder="1" applyAlignment="1">
      <alignment vertical="center" wrapText="1"/>
    </xf>
    <xf numFmtId="44" fontId="0" fillId="0" borderId="0" xfId="11" applyFont="1" applyAlignment="1">
      <alignment horizontal="left" vertical="center"/>
    </xf>
    <xf numFmtId="44" fontId="0" fillId="0" borderId="0" xfId="11" applyFont="1"/>
    <xf numFmtId="44" fontId="6" fillId="0" borderId="0" xfId="11" applyFont="1" applyAlignment="1">
      <alignment vertical="center" wrapText="1"/>
    </xf>
    <xf numFmtId="44" fontId="6" fillId="0" borderId="0" xfId="11" applyFont="1" applyAlignment="1">
      <alignment wrapText="1"/>
    </xf>
    <xf numFmtId="164" fontId="0" fillId="0" borderId="0" xfId="11" applyNumberFormat="1" applyFont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44" fontId="0" fillId="0" borderId="0" xfId="11" applyFont="1" applyFill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44" fontId="0" fillId="0" borderId="0" xfId="11" applyFont="1" applyFill="1" applyAlignment="1">
      <alignment horizontal="left" vertical="center"/>
    </xf>
    <xf numFmtId="0" fontId="10" fillId="0" borderId="46" xfId="0" applyFont="1" applyBorder="1" applyAlignment="1">
      <alignment horizontal="center" vertical="center"/>
    </xf>
    <xf numFmtId="166" fontId="10" fillId="0" borderId="46" xfId="0" applyNumberFormat="1" applyFont="1" applyBorder="1" applyAlignment="1">
      <alignment horizontal="center" vertical="center"/>
    </xf>
    <xf numFmtId="0" fontId="0" fillId="5" borderId="46" xfId="6" applyFont="1" applyFill="1" applyBorder="1" applyAlignment="1">
      <alignment horizontal="left" vertical="center" wrapText="1"/>
    </xf>
    <xf numFmtId="0" fontId="0" fillId="0" borderId="0" xfId="11" applyNumberFormat="1" applyFont="1" applyAlignment="1">
      <alignment horizontal="left" vertical="center"/>
    </xf>
    <xf numFmtId="49" fontId="10" fillId="0" borderId="48" xfId="0" applyNumberFormat="1" applyFont="1" applyBorder="1" applyAlignment="1">
      <alignment horizontal="left" vertical="center"/>
    </xf>
    <xf numFmtId="0" fontId="5" fillId="0" borderId="48" xfId="0" applyFont="1" applyBorder="1" applyAlignment="1">
      <alignment wrapText="1"/>
    </xf>
    <xf numFmtId="0" fontId="5" fillId="0" borderId="48" xfId="0" applyFont="1" applyBorder="1" applyAlignment="1">
      <alignment horizontal="center"/>
    </xf>
    <xf numFmtId="164" fontId="5" fillId="0" borderId="49" xfId="0" applyNumberFormat="1" applyFont="1" applyBorder="1"/>
    <xf numFmtId="164" fontId="5" fillId="0" borderId="32" xfId="0" applyNumberFormat="1" applyFont="1" applyBorder="1"/>
    <xf numFmtId="0" fontId="0" fillId="0" borderId="49" xfId="0" applyBorder="1" applyAlignment="1">
      <alignment horizontal="left" vertical="center"/>
    </xf>
    <xf numFmtId="49" fontId="10" fillId="0" borderId="32" xfId="0" applyNumberFormat="1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47" xfId="0" applyFont="1" applyBorder="1"/>
    <xf numFmtId="164" fontId="0" fillId="0" borderId="32" xfId="0" applyNumberFormat="1" applyBorder="1" applyAlignment="1">
      <alignment vertical="center"/>
    </xf>
    <xf numFmtId="164" fontId="10" fillId="0" borderId="32" xfId="0" applyNumberFormat="1" applyFont="1" applyBorder="1"/>
    <xf numFmtId="10" fontId="5" fillId="0" borderId="32" xfId="2" applyNumberFormat="1" applyFont="1" applyBorder="1"/>
    <xf numFmtId="10" fontId="10" fillId="0" borderId="32" xfId="0" applyNumberFormat="1" applyFont="1" applyBorder="1"/>
    <xf numFmtId="0" fontId="0" fillId="0" borderId="47" xfId="0" applyBorder="1"/>
    <xf numFmtId="2" fontId="5" fillId="0" borderId="32" xfId="0" applyNumberFormat="1" applyFont="1" applyBorder="1"/>
    <xf numFmtId="0" fontId="0" fillId="6" borderId="54" xfId="0" applyFill="1" applyBorder="1" applyAlignment="1">
      <alignment horizontal="center" vertical="center" wrapText="1"/>
    </xf>
    <xf numFmtId="2" fontId="5" fillId="6" borderId="54" xfId="0" applyNumberFormat="1" applyFont="1" applyFill="1" applyBorder="1" applyAlignment="1" applyProtection="1">
      <alignment horizontal="center" vertical="center" wrapText="1"/>
      <protection locked="0"/>
    </xf>
    <xf numFmtId="164" fontId="5" fillId="6" borderId="54" xfId="0" applyNumberFormat="1" applyFont="1" applyFill="1" applyBorder="1" applyAlignment="1">
      <alignment vertical="center"/>
    </xf>
    <xf numFmtId="164" fontId="5" fillId="6" borderId="54" xfId="0" applyNumberFormat="1" applyFont="1" applyFill="1" applyBorder="1" applyAlignment="1">
      <alignment horizontal="center" vertical="center" wrapText="1"/>
    </xf>
    <xf numFmtId="10" fontId="5" fillId="6" borderId="55" xfId="0" applyNumberFormat="1" applyFont="1" applyFill="1" applyBorder="1" applyAlignment="1">
      <alignment horizontal="center" vertical="center"/>
    </xf>
    <xf numFmtId="0" fontId="10" fillId="6" borderId="53" xfId="0" applyFont="1" applyFill="1" applyBorder="1" applyAlignment="1">
      <alignment horizontal="left" vertical="center" wrapText="1" indent="1"/>
    </xf>
    <xf numFmtId="0" fontId="10" fillId="6" borderId="51" xfId="0" applyFont="1" applyFill="1" applyBorder="1" applyAlignment="1">
      <alignment horizontal="left" vertical="center" wrapText="1" indent="1"/>
    </xf>
    <xf numFmtId="0" fontId="0" fillId="6" borderId="48" xfId="0" applyFill="1" applyBorder="1" applyAlignment="1">
      <alignment horizontal="center" vertical="center" wrapText="1"/>
    </xf>
    <xf numFmtId="2" fontId="5" fillId="6" borderId="48" xfId="0" applyNumberFormat="1" applyFont="1" applyFill="1" applyBorder="1" applyAlignment="1" applyProtection="1">
      <alignment horizontal="center" vertical="center" wrapText="1"/>
      <protection locked="0"/>
    </xf>
    <xf numFmtId="164" fontId="5" fillId="6" borderId="48" xfId="0" applyNumberFormat="1" applyFont="1" applyFill="1" applyBorder="1" applyAlignment="1">
      <alignment vertical="center"/>
    </xf>
    <xf numFmtId="164" fontId="5" fillId="6" borderId="48" xfId="0" applyNumberFormat="1" applyFont="1" applyFill="1" applyBorder="1" applyAlignment="1">
      <alignment horizontal="center" vertical="center" wrapText="1"/>
    </xf>
    <xf numFmtId="10" fontId="5" fillId="6" borderId="49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 shrinkToFit="1"/>
    </xf>
    <xf numFmtId="0" fontId="10" fillId="3" borderId="9" xfId="0" applyFont="1" applyFill="1" applyBorder="1" applyAlignment="1">
      <alignment horizontal="center" vertical="center" wrapText="1"/>
    </xf>
    <xf numFmtId="0" fontId="0" fillId="6" borderId="56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164" fontId="5" fillId="0" borderId="57" xfId="0" applyNumberFormat="1" applyFont="1" applyBorder="1"/>
    <xf numFmtId="44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left" vertical="center"/>
    </xf>
    <xf numFmtId="49" fontId="10" fillId="0" borderId="48" xfId="0" applyNumberFormat="1" applyFont="1" applyFill="1" applyBorder="1" applyAlignment="1">
      <alignment horizontal="left" vertical="center"/>
    </xf>
    <xf numFmtId="164" fontId="10" fillId="0" borderId="49" xfId="0" applyNumberFormat="1" applyFont="1" applyFill="1" applyBorder="1" applyAlignment="1">
      <alignment vertical="center"/>
    </xf>
    <xf numFmtId="164" fontId="0" fillId="0" borderId="32" xfId="0" applyNumberFormat="1" applyFill="1" applyBorder="1" applyAlignment="1">
      <alignment vertical="center"/>
    </xf>
    <xf numFmtId="10" fontId="5" fillId="0" borderId="32" xfId="2" applyNumberFormat="1" applyFont="1" applyFill="1" applyBorder="1" applyAlignment="1">
      <alignment vertical="center"/>
    </xf>
    <xf numFmtId="0" fontId="5" fillId="0" borderId="48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center" vertical="center"/>
    </xf>
    <xf numFmtId="164" fontId="5" fillId="0" borderId="49" xfId="0" applyNumberFormat="1" applyFont="1" applyFill="1" applyBorder="1" applyAlignment="1">
      <alignment vertical="center"/>
    </xf>
    <xf numFmtId="49" fontId="10" fillId="0" borderId="32" xfId="0" applyNumberFormat="1" applyFont="1" applyFill="1" applyBorder="1" applyAlignment="1">
      <alignment horizontal="center" vertical="center"/>
    </xf>
    <xf numFmtId="0" fontId="10" fillId="0" borderId="47" xfId="0" applyFont="1" applyFill="1" applyBorder="1"/>
    <xf numFmtId="0" fontId="5" fillId="0" borderId="48" xfId="0" applyFont="1" applyFill="1" applyBorder="1" applyAlignment="1">
      <alignment wrapText="1"/>
    </xf>
    <xf numFmtId="0" fontId="5" fillId="0" borderId="48" xfId="0" applyFont="1" applyFill="1" applyBorder="1" applyAlignment="1">
      <alignment horizontal="center"/>
    </xf>
    <xf numFmtId="164" fontId="5" fillId="0" borderId="49" xfId="0" applyNumberFormat="1" applyFont="1" applyFill="1" applyBorder="1"/>
    <xf numFmtId="0" fontId="0" fillId="0" borderId="0" xfId="0" applyFill="1"/>
    <xf numFmtId="44" fontId="0" fillId="0" borderId="0" xfId="11" applyFont="1" applyFill="1"/>
    <xf numFmtId="1" fontId="10" fillId="0" borderId="32" xfId="0" applyNumberFormat="1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10" fillId="0" borderId="53" xfId="0" applyFont="1" applyFill="1" applyBorder="1" applyAlignment="1">
      <alignment horizontal="left" vertical="center" wrapText="1" indent="1"/>
    </xf>
    <xf numFmtId="0" fontId="0" fillId="0" borderId="54" xfId="0" applyFill="1" applyBorder="1" applyAlignment="1">
      <alignment horizontal="center" vertical="center" wrapText="1"/>
    </xf>
    <xf numFmtId="2" fontId="5" fillId="0" borderId="5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54" xfId="0" applyNumberFormat="1" applyFont="1" applyFill="1" applyBorder="1" applyAlignment="1">
      <alignment vertical="center"/>
    </xf>
    <xf numFmtId="164" fontId="5" fillId="0" borderId="54" xfId="0" applyNumberFormat="1" applyFont="1" applyFill="1" applyBorder="1" applyAlignment="1">
      <alignment horizontal="center" vertical="center" wrapText="1"/>
    </xf>
    <xf numFmtId="10" fontId="5" fillId="0" borderId="55" xfId="0" applyNumberFormat="1" applyFont="1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10" fillId="5" borderId="59" xfId="0" applyFont="1" applyFill="1" applyBorder="1" applyAlignment="1">
      <alignment horizontal="left" vertical="center" wrapText="1" indent="1"/>
    </xf>
    <xf numFmtId="0" fontId="0" fillId="5" borderId="60" xfId="0" applyFill="1" applyBorder="1" applyAlignment="1">
      <alignment horizontal="center" vertical="center" wrapText="1"/>
    </xf>
    <xf numFmtId="2" fontId="5" fillId="5" borderId="48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60" xfId="0" applyNumberFormat="1" applyFont="1" applyFill="1" applyBorder="1" applyAlignment="1">
      <alignment vertical="center"/>
    </xf>
    <xf numFmtId="164" fontId="5" fillId="5" borderId="60" xfId="0" applyNumberFormat="1" applyFont="1" applyFill="1" applyBorder="1" applyAlignment="1">
      <alignment horizontal="center" vertical="center" wrapText="1"/>
    </xf>
    <xf numFmtId="10" fontId="5" fillId="5" borderId="61" xfId="0" applyNumberFormat="1" applyFont="1" applyFill="1" applyBorder="1" applyAlignment="1">
      <alignment horizontal="center" vertical="center"/>
    </xf>
    <xf numFmtId="0" fontId="10" fillId="5" borderId="51" xfId="0" applyFont="1" applyFill="1" applyBorder="1" applyAlignment="1">
      <alignment horizontal="left" vertical="center" wrapText="1" indent="1"/>
    </xf>
    <xf numFmtId="0" fontId="0" fillId="5" borderId="48" xfId="0" applyFill="1" applyBorder="1" applyAlignment="1">
      <alignment horizontal="center" vertical="center" wrapText="1"/>
    </xf>
    <xf numFmtId="164" fontId="5" fillId="5" borderId="48" xfId="0" applyNumberFormat="1" applyFont="1" applyFill="1" applyBorder="1" applyAlignment="1">
      <alignment vertical="center"/>
    </xf>
    <xf numFmtId="164" fontId="5" fillId="5" borderId="48" xfId="0" applyNumberFormat="1" applyFont="1" applyFill="1" applyBorder="1" applyAlignment="1">
      <alignment horizontal="center" vertical="center" wrapText="1"/>
    </xf>
    <xf numFmtId="10" fontId="5" fillId="5" borderId="4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4" fontId="5" fillId="0" borderId="63" xfId="0" applyNumberFormat="1" applyFont="1" applyBorder="1" applyAlignment="1">
      <alignment vertical="center" wrapText="1"/>
    </xf>
    <xf numFmtId="164" fontId="0" fillId="0" borderId="63" xfId="0" applyNumberFormat="1" applyBorder="1" applyAlignment="1">
      <alignment vertical="center" wrapText="1"/>
    </xf>
    <xf numFmtId="49" fontId="10" fillId="0" borderId="64" xfId="0" applyNumberFormat="1" applyFont="1" applyFill="1" applyBorder="1" applyAlignment="1">
      <alignment horizontal="center" vertical="center"/>
    </xf>
    <xf numFmtId="49" fontId="10" fillId="0" borderId="65" xfId="0" applyNumberFormat="1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 wrapText="1"/>
    </xf>
    <xf numFmtId="0" fontId="0" fillId="5" borderId="63" xfId="0" applyFill="1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164" fontId="5" fillId="5" borderId="13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164" fontId="0" fillId="5" borderId="0" xfId="0" applyNumberFormat="1" applyFill="1" applyAlignment="1">
      <alignment horizontal="left" vertical="center" wrapText="1"/>
    </xf>
    <xf numFmtId="44" fontId="0" fillId="5" borderId="0" xfId="11" applyFont="1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5" borderId="62" xfId="0" applyFill="1" applyBorder="1" applyAlignment="1">
      <alignment horizontal="center" vertical="center"/>
    </xf>
    <xf numFmtId="0" fontId="0" fillId="5" borderId="62" xfId="0" applyFill="1" applyBorder="1" applyAlignment="1">
      <alignment horizontal="left" vertical="center" wrapText="1" indent="1"/>
    </xf>
    <xf numFmtId="0" fontId="0" fillId="5" borderId="18" xfId="0" applyFill="1" applyBorder="1" applyAlignment="1">
      <alignment horizontal="center" vertical="center" wrapText="1"/>
    </xf>
    <xf numFmtId="2" fontId="5" fillId="5" borderId="14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62" xfId="0" applyNumberFormat="1" applyFont="1" applyFill="1" applyBorder="1" applyAlignment="1">
      <alignment horizontal="center" vertical="center" wrapText="1"/>
    </xf>
    <xf numFmtId="164" fontId="5" fillId="5" borderId="62" xfId="0" applyNumberFormat="1" applyFont="1" applyFill="1" applyBorder="1" applyAlignment="1">
      <alignment vertical="center"/>
    </xf>
    <xf numFmtId="10" fontId="5" fillId="5" borderId="18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164" fontId="0" fillId="5" borderId="0" xfId="0" applyNumberFormat="1" applyFill="1" applyAlignment="1">
      <alignment horizontal="left" vertical="center"/>
    </xf>
    <xf numFmtId="44" fontId="0" fillId="5" borderId="0" xfId="11" applyFont="1" applyFill="1" applyAlignment="1">
      <alignment horizontal="left" vertical="center"/>
    </xf>
    <xf numFmtId="0" fontId="0" fillId="5" borderId="18" xfId="0" applyFill="1" applyBorder="1" applyAlignment="1">
      <alignment horizontal="center" vertical="center"/>
    </xf>
    <xf numFmtId="164" fontId="5" fillId="5" borderId="18" xfId="0" applyNumberFormat="1" applyFont="1" applyFill="1" applyBorder="1" applyAlignment="1">
      <alignment vertical="center"/>
    </xf>
    <xf numFmtId="10" fontId="5" fillId="5" borderId="46" xfId="0" applyNumberFormat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left" vertical="center" wrapText="1" indent="1"/>
    </xf>
    <xf numFmtId="2" fontId="5" fillId="5" borderId="13" xfId="0" applyNumberFormat="1" applyFont="1" applyFill="1" applyBorder="1" applyAlignment="1" applyProtection="1">
      <alignment horizontal="center" vertical="center"/>
      <protection locked="0"/>
    </xf>
    <xf numFmtId="164" fontId="5" fillId="5" borderId="13" xfId="0" applyNumberFormat="1" applyFont="1" applyFill="1" applyBorder="1" applyAlignment="1">
      <alignment vertical="center"/>
    </xf>
    <xf numFmtId="10" fontId="5" fillId="5" borderId="13" xfId="0" applyNumberFormat="1" applyFont="1" applyFill="1" applyBorder="1" applyAlignment="1">
      <alignment horizontal="center" vertical="center"/>
    </xf>
    <xf numFmtId="164" fontId="5" fillId="5" borderId="46" xfId="0" applyNumberFormat="1" applyFont="1" applyFill="1" applyBorder="1" applyAlignment="1">
      <alignment vertical="center"/>
    </xf>
    <xf numFmtId="0" fontId="0" fillId="5" borderId="0" xfId="11" applyNumberFormat="1" applyFont="1" applyFill="1" applyAlignment="1">
      <alignment horizontal="left" vertical="center"/>
    </xf>
    <xf numFmtId="0" fontId="10" fillId="5" borderId="39" xfId="0" applyFont="1" applyFill="1" applyBorder="1" applyAlignment="1">
      <alignment horizontal="left" vertical="center" wrapText="1" indent="1"/>
    </xf>
    <xf numFmtId="0" fontId="0" fillId="5" borderId="39" xfId="0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left" vertical="center" wrapText="1" indent="1"/>
    </xf>
    <xf numFmtId="164" fontId="5" fillId="5" borderId="63" xfId="0" applyNumberFormat="1" applyFont="1" applyFill="1" applyBorder="1" applyAlignment="1">
      <alignment vertical="center"/>
    </xf>
    <xf numFmtId="10" fontId="5" fillId="5" borderId="63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left" vertical="center" wrapText="1" indent="1"/>
    </xf>
    <xf numFmtId="164" fontId="5" fillId="5" borderId="63" xfId="0" applyNumberFormat="1" applyFont="1" applyFill="1" applyBorder="1" applyAlignment="1">
      <alignment vertical="center" wrapText="1"/>
    </xf>
    <xf numFmtId="0" fontId="0" fillId="5" borderId="39" xfId="0" applyFill="1" applyBorder="1" applyAlignment="1">
      <alignment horizontal="left" vertical="center" wrapText="1" indent="1"/>
    </xf>
    <xf numFmtId="2" fontId="5" fillId="5" borderId="63" xfId="0" applyNumberFormat="1" applyFont="1" applyFill="1" applyBorder="1" applyAlignment="1" applyProtection="1">
      <alignment horizontal="center" vertical="center" wrapText="1"/>
      <protection locked="0"/>
    </xf>
    <xf numFmtId="164" fontId="0" fillId="5" borderId="63" xfId="0" applyNumberFormat="1" applyFill="1" applyBorder="1" applyAlignment="1">
      <alignment vertical="center" wrapText="1"/>
    </xf>
    <xf numFmtId="164" fontId="5" fillId="5" borderId="58" xfId="0" applyNumberFormat="1" applyFont="1" applyFill="1" applyBorder="1" applyAlignment="1">
      <alignment vertical="center"/>
    </xf>
    <xf numFmtId="10" fontId="5" fillId="5" borderId="58" xfId="0" applyNumberFormat="1" applyFont="1" applyFill="1" applyBorder="1" applyAlignment="1">
      <alignment horizontal="center" vertical="center"/>
    </xf>
    <xf numFmtId="164" fontId="5" fillId="5" borderId="41" xfId="0" applyNumberFormat="1" applyFont="1" applyFill="1" applyBorder="1" applyAlignment="1">
      <alignment horizontal="center" vertical="center"/>
    </xf>
    <xf numFmtId="0" fontId="0" fillId="5" borderId="58" xfId="0" applyFill="1" applyBorder="1" applyAlignment="1">
      <alignment horizontal="left" vertical="center" wrapText="1" indent="1"/>
    </xf>
    <xf numFmtId="0" fontId="0" fillId="5" borderId="58" xfId="0" applyFill="1" applyBorder="1" applyAlignment="1">
      <alignment horizontal="center" vertical="center" wrapText="1"/>
    </xf>
    <xf numFmtId="2" fontId="5" fillId="5" borderId="46" xfId="0" applyNumberFormat="1" applyFont="1" applyFill="1" applyBorder="1" applyAlignment="1" applyProtection="1">
      <alignment horizontal="center" vertical="center"/>
      <protection locked="0"/>
    </xf>
    <xf numFmtId="164" fontId="5" fillId="5" borderId="58" xfId="0" applyNumberFormat="1" applyFont="1" applyFill="1" applyBorder="1" applyAlignment="1">
      <alignment horizontal="center" vertical="center" wrapText="1"/>
    </xf>
    <xf numFmtId="164" fontId="0" fillId="5" borderId="63" xfId="0" applyNumberFormat="1" applyFont="1" applyFill="1" applyBorder="1" applyAlignment="1">
      <alignment vertical="center" wrapText="1"/>
    </xf>
    <xf numFmtId="2" fontId="5" fillId="5" borderId="4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46" xfId="0" applyFill="1" applyBorder="1" applyAlignment="1">
      <alignment horizontal="left" vertical="center" wrapText="1" indent="1"/>
    </xf>
    <xf numFmtId="0" fontId="0" fillId="5" borderId="46" xfId="0" applyFill="1" applyBorder="1" applyAlignment="1">
      <alignment horizontal="center" vertical="center" wrapText="1"/>
    </xf>
    <xf numFmtId="2" fontId="5" fillId="5" borderId="43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18" xfId="0" applyNumberFormat="1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left" vertical="center" wrapText="1" indent="1"/>
    </xf>
    <xf numFmtId="2" fontId="5" fillId="5" borderId="16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13" xfId="0" applyNumberFormat="1" applyFont="1" applyFill="1" applyBorder="1" applyAlignment="1">
      <alignment horizontal="right" vertical="center" wrapText="1"/>
    </xf>
    <xf numFmtId="2" fontId="0" fillId="5" borderId="4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63" xfId="0" applyFill="1" applyBorder="1" applyAlignment="1">
      <alignment horizontal="left" vertical="center" wrapText="1" indent="1"/>
    </xf>
    <xf numFmtId="164" fontId="5" fillId="0" borderId="13" xfId="0" applyNumberFormat="1" applyFont="1" applyBorder="1" applyAlignment="1">
      <alignment vertical="center"/>
    </xf>
    <xf numFmtId="0" fontId="0" fillId="0" borderId="63" xfId="0" applyFill="1" applyBorder="1" applyAlignment="1">
      <alignment horizontal="center" vertical="center"/>
    </xf>
    <xf numFmtId="164" fontId="5" fillId="5" borderId="63" xfId="0" applyNumberFormat="1" applyFont="1" applyFill="1" applyBorder="1" applyAlignment="1">
      <alignment horizontal="center" vertical="center" wrapText="1"/>
    </xf>
    <xf numFmtId="2" fontId="0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left" vertical="center" wrapText="1" indent="1"/>
    </xf>
    <xf numFmtId="0" fontId="0" fillId="0" borderId="39" xfId="0" applyFill="1" applyBorder="1" applyAlignment="1">
      <alignment horizontal="center" vertical="center" wrapText="1"/>
    </xf>
    <xf numFmtId="164" fontId="5" fillId="0" borderId="63" xfId="0" applyNumberFormat="1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/>
    </xf>
    <xf numFmtId="0" fontId="0" fillId="0" borderId="63" xfId="0" applyBorder="1" applyAlignment="1">
      <alignment horizontal="center" vertical="center" wrapText="1"/>
    </xf>
    <xf numFmtId="0" fontId="0" fillId="0" borderId="63" xfId="0" applyBorder="1" applyAlignment="1">
      <alignment horizontal="left" vertical="center" wrapText="1" indent="1"/>
    </xf>
    <xf numFmtId="10" fontId="5" fillId="0" borderId="63" xfId="0" applyNumberFormat="1" applyFont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 wrapText="1"/>
    </xf>
    <xf numFmtId="0" fontId="0" fillId="5" borderId="63" xfId="0" applyFill="1" applyBorder="1" applyAlignment="1">
      <alignment horizontal="center" vertical="center" wrapText="1"/>
    </xf>
    <xf numFmtId="10" fontId="5" fillId="5" borderId="63" xfId="0" applyNumberFormat="1" applyFont="1" applyFill="1" applyBorder="1" applyAlignment="1">
      <alignment horizontal="center" vertical="center" wrapText="1"/>
    </xf>
    <xf numFmtId="164" fontId="5" fillId="0" borderId="63" xfId="0" applyNumberFormat="1" applyFont="1" applyFill="1" applyBorder="1" applyAlignment="1">
      <alignment vertical="center"/>
    </xf>
    <xf numFmtId="2" fontId="5" fillId="5" borderId="63" xfId="0" applyNumberFormat="1" applyFont="1" applyFill="1" applyBorder="1" applyAlignment="1" applyProtection="1">
      <alignment horizontal="center" vertical="center"/>
      <protection locked="0"/>
    </xf>
    <xf numFmtId="2" fontId="5" fillId="0" borderId="63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63" xfId="0" applyNumberFormat="1" applyFont="1" applyFill="1" applyBorder="1" applyAlignment="1">
      <alignment horizontal="center" vertical="center"/>
    </xf>
    <xf numFmtId="2" fontId="0" fillId="5" borderId="63" xfId="0" applyNumberFormat="1" applyFill="1" applyBorder="1" applyAlignment="1" applyProtection="1">
      <alignment horizontal="center" vertical="center" wrapText="1"/>
      <protection locked="0"/>
    </xf>
    <xf numFmtId="164" fontId="0" fillId="0" borderId="63" xfId="0" applyNumberFormat="1" applyFill="1" applyBorder="1" applyAlignment="1">
      <alignment vertical="center" wrapText="1"/>
    </xf>
    <xf numFmtId="0" fontId="0" fillId="0" borderId="63" xfId="0" applyBorder="1" applyAlignment="1">
      <alignment horizontal="center" vertical="center"/>
    </xf>
    <xf numFmtId="164" fontId="5" fillId="0" borderId="63" xfId="0" applyNumberFormat="1" applyFont="1" applyBorder="1" applyAlignment="1">
      <alignment vertical="center"/>
    </xf>
    <xf numFmtId="10" fontId="5" fillId="0" borderId="6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>
      <alignment vertical="center" wrapText="1"/>
    </xf>
    <xf numFmtId="164" fontId="5" fillId="4" borderId="0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0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164" fontId="1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2" fontId="5" fillId="0" borderId="63" xfId="0" applyNumberFormat="1" applyFont="1" applyBorder="1" applyAlignment="1" applyProtection="1">
      <alignment horizontal="center" vertical="center"/>
      <protection locked="0"/>
    </xf>
    <xf numFmtId="0" fontId="0" fillId="5" borderId="63" xfId="6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/>
    <xf numFmtId="0" fontId="0" fillId="0" borderId="8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/>
    <xf numFmtId="0" fontId="0" fillId="0" borderId="2" xfId="0" applyFill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164" fontId="5" fillId="0" borderId="5" xfId="0" applyNumberFormat="1" applyFont="1" applyBorder="1"/>
    <xf numFmtId="0" fontId="0" fillId="0" borderId="3" xfId="0" applyBorder="1" applyAlignment="1">
      <alignment horizontal="center"/>
    </xf>
    <xf numFmtId="0" fontId="10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10" fillId="0" borderId="47" xfId="0" applyFont="1" applyBorder="1" applyAlignment="1">
      <alignment horizontal="left"/>
    </xf>
    <xf numFmtId="0" fontId="10" fillId="0" borderId="48" xfId="0" applyFont="1" applyBorder="1" applyAlignment="1">
      <alignment horizontal="left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11" xfId="0" applyFont="1" applyFill="1" applyBorder="1" applyAlignment="1" applyProtection="1">
      <alignment horizontal="left" vertical="center" wrapText="1"/>
      <protection locked="0"/>
    </xf>
    <xf numFmtId="164" fontId="9" fillId="3" borderId="9" xfId="0" applyNumberFormat="1" applyFont="1" applyFill="1" applyBorder="1" applyAlignment="1">
      <alignment horizontal="center" vertical="center"/>
    </xf>
    <xf numFmtId="164" fontId="12" fillId="3" borderId="11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164" fontId="5" fillId="0" borderId="20" xfId="0" applyNumberFormat="1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164" fontId="5" fillId="0" borderId="46" xfId="0" applyNumberFormat="1" applyFont="1" applyBorder="1" applyAlignment="1">
      <alignment vertical="center"/>
    </xf>
    <xf numFmtId="164" fontId="5" fillId="0" borderId="43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164" fontId="5" fillId="0" borderId="18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0" fontId="15" fillId="3" borderId="23" xfId="7" applyFont="1" applyFill="1" applyBorder="1" applyAlignment="1">
      <alignment horizontal="center" vertical="center" wrapText="1"/>
    </xf>
    <xf numFmtId="0" fontId="15" fillId="3" borderId="24" xfId="7" applyFont="1" applyFill="1" applyBorder="1" applyAlignment="1">
      <alignment horizontal="center" vertical="center" wrapText="1"/>
    </xf>
    <xf numFmtId="0" fontId="14" fillId="0" borderId="23" xfId="7" applyBorder="1" applyAlignment="1">
      <alignment horizontal="center"/>
    </xf>
    <xf numFmtId="0" fontId="14" fillId="0" borderId="24" xfId="7" applyBorder="1" applyAlignment="1">
      <alignment horizontal="center"/>
    </xf>
    <xf numFmtId="0" fontId="5" fillId="3" borderId="9" xfId="7" applyFont="1" applyFill="1" applyBorder="1"/>
    <xf numFmtId="0" fontId="14" fillId="3" borderId="11" xfId="7" applyFill="1" applyBorder="1"/>
    <xf numFmtId="0" fontId="5" fillId="0" borderId="9" xfId="7" applyFont="1" applyBorder="1"/>
    <xf numFmtId="0" fontId="14" fillId="0" borderId="11" xfId="7" applyBorder="1"/>
    <xf numFmtId="0" fontId="10" fillId="3" borderId="9" xfId="7" applyFont="1" applyFill="1" applyBorder="1" applyAlignment="1">
      <alignment horizontal="left" vertical="center"/>
    </xf>
    <xf numFmtId="0" fontId="5" fillId="3" borderId="10" xfId="7" applyFont="1" applyFill="1" applyBorder="1" applyAlignment="1">
      <alignment horizontal="left" vertical="center"/>
    </xf>
    <xf numFmtId="0" fontId="5" fillId="3" borderId="11" xfId="7" applyFont="1" applyFill="1" applyBorder="1" applyAlignment="1">
      <alignment horizontal="left" vertical="center"/>
    </xf>
    <xf numFmtId="0" fontId="5" fillId="0" borderId="0" xfId="7" applyFont="1" applyAlignment="1">
      <alignment horizontal="center" vertical="center"/>
    </xf>
    <xf numFmtId="0" fontId="10" fillId="3" borderId="10" xfId="7" applyFont="1" applyFill="1" applyBorder="1" applyAlignment="1">
      <alignment horizontal="left" vertical="center"/>
    </xf>
    <xf numFmtId="0" fontId="10" fillId="3" borderId="11" xfId="7" applyFont="1" applyFill="1" applyBorder="1" applyAlignment="1">
      <alignment horizontal="left" vertical="center"/>
    </xf>
    <xf numFmtId="0" fontId="9" fillId="3" borderId="9" xfId="7" applyFont="1" applyFill="1" applyBorder="1" applyAlignment="1">
      <alignment horizontal="center" vertical="center"/>
    </xf>
    <xf numFmtId="0" fontId="9" fillId="3" borderId="10" xfId="7" applyFont="1" applyFill="1" applyBorder="1" applyAlignment="1">
      <alignment horizontal="center" vertical="center"/>
    </xf>
    <xf numFmtId="0" fontId="5" fillId="0" borderId="18" xfId="7" applyFont="1" applyBorder="1" applyAlignment="1">
      <alignment horizontal="center" vertical="center"/>
    </xf>
    <xf numFmtId="0" fontId="5" fillId="0" borderId="14" xfId="7" applyFont="1" applyBorder="1" applyAlignment="1">
      <alignment horizontal="center" vertical="center"/>
    </xf>
  </cellXfs>
  <cellStyles count="27">
    <cellStyle name="Moneda" xfId="11" builtinId="4"/>
    <cellStyle name="Moneda 2" xfId="4"/>
    <cellStyle name="Moneda 2 2" xfId="5"/>
    <cellStyle name="Moneda 2 2 2" xfId="16"/>
    <cellStyle name="Moneda 2 3" xfId="15"/>
    <cellStyle name="Moneda 3" xfId="10"/>
    <cellStyle name="Moneda 3 2" xfId="21"/>
    <cellStyle name="Moneda 4" xfId="14"/>
    <cellStyle name="Moneda 4 2" xfId="25"/>
    <cellStyle name="Moneda 5" xfId="22"/>
    <cellStyle name="Normal" xfId="0" builtinId="0"/>
    <cellStyle name="Normal 10" xfId="6"/>
    <cellStyle name="Normal 10 2" xfId="17"/>
    <cellStyle name="normal 2" xfId="3"/>
    <cellStyle name="Normal 2 2" xfId="1"/>
    <cellStyle name="Normal 3" xfId="8"/>
    <cellStyle name="Normal 3 2" xfId="19"/>
    <cellStyle name="Normal 4" xfId="7"/>
    <cellStyle name="Normal 4 2" xfId="18"/>
    <cellStyle name="Normal 5" xfId="12"/>
    <cellStyle name="Normal 5 2" xfId="23"/>
    <cellStyle name="Normal 6" xfId="26"/>
    <cellStyle name="Porcentaje" xfId="2" builtinId="5"/>
    <cellStyle name="Porcentaje 2" xfId="9"/>
    <cellStyle name="Porcentaje 2 2" xfId="20"/>
    <cellStyle name="Porcentaje 3" xfId="13"/>
    <cellStyle name="Porcentaje 3 2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136077</xdr:colOff>
      <xdr:row>0</xdr:row>
      <xdr:rowOff>0</xdr:rowOff>
    </xdr:from>
    <xdr:to>
      <xdr:col>5</xdr:col>
      <xdr:colOff>36293</xdr:colOff>
      <xdr:row>4</xdr:row>
      <xdr:rowOff>99786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848" b="18884"/>
        <a:stretch/>
      </xdr:blipFill>
      <xdr:spPr>
        <a:xfrm>
          <a:off x="136077" y="0"/>
          <a:ext cx="5370287" cy="126092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2"/>
  <sheetViews>
    <sheetView showGridLines="0" tabSelected="1" view="pageBreakPreview" zoomScale="80" zoomScaleNormal="100" zoomScaleSheetLayoutView="80" zoomScalePageLayoutView="70" workbookViewId="0">
      <selection activeCell="D105" sqref="D105:H105"/>
    </sheetView>
  </sheetViews>
  <sheetFormatPr baseColWidth="10" defaultColWidth="11.453125" defaultRowHeight="12.5" x14ac:dyDescent="0.25"/>
  <cols>
    <col min="1" max="1" width="2.81640625" customWidth="1"/>
    <col min="2" max="2" width="3.81640625" customWidth="1"/>
    <col min="3" max="3" width="7.54296875" style="6" bestFit="1" customWidth="1"/>
    <col min="4" max="4" width="54.1796875" style="4" customWidth="1"/>
    <col min="5" max="5" width="10" style="5" customWidth="1"/>
    <col min="6" max="6" width="10.54296875" style="6" customWidth="1"/>
    <col min="7" max="7" width="16.36328125" style="6" customWidth="1"/>
    <col min="8" max="8" width="14.453125" style="7" bestFit="1" customWidth="1"/>
    <col min="9" max="9" width="15.6328125" style="7" bestFit="1" customWidth="1"/>
    <col min="10" max="10" width="13" style="7" bestFit="1" customWidth="1"/>
    <col min="11" max="11" width="3.81640625" style="8" customWidth="1"/>
    <col min="12" max="12" width="14.54296875" bestFit="1" customWidth="1"/>
    <col min="13" max="13" width="15.54296875" style="117" bestFit="1" customWidth="1"/>
    <col min="14" max="14" width="14.81640625" style="117" bestFit="1" customWidth="1"/>
  </cols>
  <sheetData>
    <row r="1" spans="2:256" ht="13" thickBot="1" x14ac:dyDescent="0.3"/>
    <row r="2" spans="2:256" s="2" customFormat="1" ht="12.65" customHeight="1" x14ac:dyDescent="0.3">
      <c r="B2" s="361"/>
      <c r="C2" s="362"/>
      <c r="D2" s="362"/>
      <c r="E2" s="362"/>
      <c r="F2" s="362"/>
      <c r="G2" s="362"/>
      <c r="H2" s="362"/>
      <c r="I2" s="362"/>
      <c r="J2" s="362"/>
      <c r="K2" s="363"/>
      <c r="L2" s="3"/>
      <c r="M2" s="118"/>
      <c r="N2" s="11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r="3" spans="2:256" s="2" customFormat="1" ht="33" customHeight="1" x14ac:dyDescent="0.3">
      <c r="B3" s="364"/>
      <c r="C3" s="365"/>
      <c r="D3" s="365"/>
      <c r="E3" s="365"/>
      <c r="F3" s="365"/>
      <c r="G3" s="365"/>
      <c r="H3" s="365"/>
      <c r="I3" s="365"/>
      <c r="J3" s="365"/>
      <c r="K3" s="366"/>
      <c r="L3" s="3"/>
      <c r="M3" s="118"/>
      <c r="N3" s="11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</row>
    <row r="4" spans="2:256" s="2" customFormat="1" ht="33" customHeight="1" x14ac:dyDescent="0.3">
      <c r="B4" s="364"/>
      <c r="C4" s="365"/>
      <c r="D4" s="365"/>
      <c r="E4" s="365"/>
      <c r="F4" s="365"/>
      <c r="G4" s="365"/>
      <c r="H4" s="365"/>
      <c r="I4" s="365"/>
      <c r="J4" s="365"/>
      <c r="K4" s="366"/>
      <c r="L4" s="3"/>
      <c r="M4" s="118"/>
      <c r="N4" s="11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</row>
    <row r="5" spans="2:256" s="1" customFormat="1" ht="12.75" customHeight="1" x14ac:dyDescent="0.3">
      <c r="B5" s="364"/>
      <c r="C5" s="365"/>
      <c r="D5" s="365"/>
      <c r="E5" s="365"/>
      <c r="F5" s="365"/>
      <c r="G5" s="365"/>
      <c r="H5" s="365"/>
      <c r="I5" s="365"/>
      <c r="J5" s="365"/>
      <c r="K5" s="366"/>
      <c r="M5" s="119"/>
      <c r="N5" s="119"/>
      <c r="IN5" s="2"/>
      <c r="IO5" s="2"/>
      <c r="IP5" s="2"/>
      <c r="IQ5" s="2"/>
      <c r="IR5" s="2"/>
      <c r="IS5" s="2"/>
      <c r="IT5" s="2"/>
      <c r="IU5" s="2"/>
      <c r="IV5" s="2"/>
    </row>
    <row r="6" spans="2:256" s="1" customFormat="1" ht="15.65" customHeight="1" x14ac:dyDescent="0.3">
      <c r="B6" s="339" t="s">
        <v>234</v>
      </c>
      <c r="C6" s="340"/>
      <c r="D6" s="340"/>
      <c r="E6" s="340"/>
      <c r="F6" s="340"/>
      <c r="G6" s="340"/>
      <c r="H6" s="340"/>
      <c r="I6" s="340"/>
      <c r="J6" s="340"/>
      <c r="K6" s="341"/>
      <c r="M6" s="119"/>
      <c r="N6" s="119"/>
      <c r="IN6" s="2"/>
      <c r="IO6" s="2"/>
      <c r="IP6" s="2"/>
      <c r="IQ6" s="2"/>
      <c r="IR6" s="2"/>
      <c r="IS6" s="2"/>
      <c r="IT6" s="2"/>
      <c r="IU6" s="2"/>
      <c r="IV6" s="2"/>
    </row>
    <row r="7" spans="2:256" s="2" customFormat="1" ht="13.5" thickBot="1" x14ac:dyDescent="0.35">
      <c r="B7" s="342"/>
      <c r="C7" s="343"/>
      <c r="D7" s="343"/>
      <c r="E7" s="343"/>
      <c r="F7" s="343"/>
      <c r="G7" s="343"/>
      <c r="H7" s="343"/>
      <c r="I7" s="343"/>
      <c r="J7" s="343"/>
      <c r="K7" s="344"/>
      <c r="L7" s="3"/>
      <c r="M7" s="118"/>
      <c r="N7" s="118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</row>
    <row r="8" spans="2:256" s="9" customFormat="1" ht="13" thickBot="1" x14ac:dyDescent="0.3">
      <c r="B8" s="44"/>
      <c r="C8" s="367"/>
      <c r="D8" s="367"/>
      <c r="E8" s="367"/>
      <c r="F8" s="367"/>
      <c r="G8" s="367"/>
      <c r="H8" s="367"/>
      <c r="I8" s="367"/>
      <c r="J8" s="367"/>
      <c r="K8" s="45"/>
      <c r="M8" s="116"/>
      <c r="N8" s="116"/>
    </row>
    <row r="9" spans="2:256" s="9" customFormat="1" ht="25.5" customHeight="1" thickBot="1" x14ac:dyDescent="0.3">
      <c r="B9" s="206"/>
      <c r="C9" s="11" t="s">
        <v>0</v>
      </c>
      <c r="D9" s="11" t="s">
        <v>1</v>
      </c>
      <c r="E9" s="12" t="s">
        <v>2</v>
      </c>
      <c r="F9" s="13" t="s">
        <v>3</v>
      </c>
      <c r="G9" s="14" t="s">
        <v>4</v>
      </c>
      <c r="H9" s="14" t="s">
        <v>5</v>
      </c>
      <c r="I9" s="14" t="s">
        <v>6</v>
      </c>
      <c r="J9" s="15" t="s">
        <v>7</v>
      </c>
      <c r="K9" s="207"/>
      <c r="M9" s="130"/>
      <c r="N9" s="116"/>
    </row>
    <row r="10" spans="2:256" s="9" customFormat="1" ht="13.5" thickBot="1" x14ac:dyDescent="0.3">
      <c r="B10" s="206"/>
      <c r="C10" s="158"/>
      <c r="D10" s="16"/>
      <c r="E10" s="17"/>
      <c r="F10" s="18"/>
      <c r="G10" s="19"/>
      <c r="H10" s="19"/>
      <c r="I10" s="19"/>
      <c r="J10" s="20"/>
      <c r="K10" s="207"/>
      <c r="M10" s="116"/>
      <c r="N10" s="116"/>
    </row>
    <row r="11" spans="2:256" s="9" customFormat="1" ht="13.5" thickBot="1" x14ac:dyDescent="0.3">
      <c r="B11" s="206"/>
      <c r="C11" s="159">
        <v>1</v>
      </c>
      <c r="D11" s="334" t="s">
        <v>8</v>
      </c>
      <c r="E11" s="335"/>
      <c r="F11" s="335"/>
      <c r="G11" s="335"/>
      <c r="H11" s="336"/>
      <c r="I11" s="21">
        <f>SUM(H12:H14)</f>
        <v>0</v>
      </c>
      <c r="J11" s="22" t="e">
        <f>I11/$I$109</f>
        <v>#DIV/0!</v>
      </c>
      <c r="K11" s="207"/>
      <c r="M11" s="116"/>
      <c r="N11" s="116"/>
    </row>
    <row r="12" spans="2:256" s="24" customFormat="1" x14ac:dyDescent="0.25">
      <c r="B12" s="121"/>
      <c r="C12" s="280" t="s">
        <v>9</v>
      </c>
      <c r="D12" s="281" t="s">
        <v>10</v>
      </c>
      <c r="E12" s="280" t="s">
        <v>11</v>
      </c>
      <c r="F12" s="268">
        <v>1129</v>
      </c>
      <c r="G12" s="122"/>
      <c r="H12" s="23">
        <f>F12*G12</f>
        <v>0</v>
      </c>
      <c r="I12" s="208"/>
      <c r="J12" s="282" t="e">
        <f>+H12/$I$109</f>
        <v>#DIV/0!</v>
      </c>
      <c r="K12" s="123"/>
      <c r="M12" s="124"/>
      <c r="N12" s="124"/>
    </row>
    <row r="13" spans="2:256" s="24" customFormat="1" x14ac:dyDescent="0.25">
      <c r="B13" s="121"/>
      <c r="C13" s="280" t="s">
        <v>12</v>
      </c>
      <c r="D13" s="269" t="s">
        <v>124</v>
      </c>
      <c r="E13" s="283" t="s">
        <v>13</v>
      </c>
      <c r="F13" s="260">
        <v>1</v>
      </c>
      <c r="G13" s="267"/>
      <c r="H13" s="215">
        <f>F13*G13</f>
        <v>0</v>
      </c>
      <c r="I13" s="208"/>
      <c r="J13" s="282" t="e">
        <f>+H13/$I$109</f>
        <v>#DIV/0!</v>
      </c>
      <c r="K13" s="123"/>
      <c r="L13" s="125"/>
      <c r="M13" s="124"/>
      <c r="N13" s="124"/>
    </row>
    <row r="14" spans="2:256" s="219" customFormat="1" ht="13" thickBot="1" x14ac:dyDescent="0.3">
      <c r="B14" s="214"/>
      <c r="C14" s="284" t="s">
        <v>144</v>
      </c>
      <c r="D14" s="269" t="s">
        <v>145</v>
      </c>
      <c r="E14" s="283" t="s">
        <v>13</v>
      </c>
      <c r="F14" s="260">
        <v>1</v>
      </c>
      <c r="G14" s="267"/>
      <c r="H14" s="215">
        <f>F14*G14</f>
        <v>0</v>
      </c>
      <c r="I14" s="248"/>
      <c r="J14" s="285" t="e">
        <f>+H14/$I$109</f>
        <v>#DIV/0!</v>
      </c>
      <c r="K14" s="216"/>
      <c r="L14" s="217"/>
      <c r="M14" s="218"/>
      <c r="N14" s="218"/>
    </row>
    <row r="15" spans="2:256" s="9" customFormat="1" ht="13.5" thickBot="1" x14ac:dyDescent="0.3">
      <c r="B15" s="206"/>
      <c r="C15" s="159">
        <v>2</v>
      </c>
      <c r="D15" s="334" t="s">
        <v>14</v>
      </c>
      <c r="E15" s="335"/>
      <c r="F15" s="335"/>
      <c r="G15" s="335"/>
      <c r="H15" s="336"/>
      <c r="I15" s="21">
        <f>SUM(H16:H27)</f>
        <v>0</v>
      </c>
      <c r="J15" s="22" t="e">
        <f>I15/$I$109</f>
        <v>#DIV/0!</v>
      </c>
      <c r="K15" s="207"/>
      <c r="M15" s="116"/>
      <c r="N15" s="116"/>
    </row>
    <row r="16" spans="2:256" s="9" customFormat="1" ht="13" x14ac:dyDescent="0.25">
      <c r="B16" s="206"/>
      <c r="C16" s="160" t="s">
        <v>15</v>
      </c>
      <c r="D16" s="151" t="s">
        <v>146</v>
      </c>
      <c r="E16" s="146"/>
      <c r="F16" s="147"/>
      <c r="G16" s="148"/>
      <c r="H16" s="149"/>
      <c r="I16" s="148"/>
      <c r="J16" s="150"/>
      <c r="K16" s="207"/>
      <c r="M16" s="116"/>
      <c r="N16" s="116"/>
    </row>
    <row r="17" spans="1:14" s="220" customFormat="1" ht="25" x14ac:dyDescent="0.25">
      <c r="B17" s="221"/>
      <c r="C17" s="222" t="s">
        <v>150</v>
      </c>
      <c r="D17" s="223" t="s">
        <v>147</v>
      </c>
      <c r="E17" s="224" t="s">
        <v>18</v>
      </c>
      <c r="F17" s="225">
        <v>10</v>
      </c>
      <c r="G17" s="245"/>
      <c r="H17" s="226">
        <f t="shared" ref="H17" si="0">F17*G17</f>
        <v>0</v>
      </c>
      <c r="I17" s="227"/>
      <c r="J17" s="228" t="e">
        <f t="shared" ref="J17:J22" si="1">+H17/$I$109</f>
        <v>#DIV/0!</v>
      </c>
      <c r="K17" s="229"/>
      <c r="L17" s="230"/>
      <c r="M17" s="231"/>
      <c r="N17" s="231"/>
    </row>
    <row r="18" spans="1:14" s="220" customFormat="1" x14ac:dyDescent="0.25">
      <c r="B18" s="221"/>
      <c r="C18" s="232" t="s">
        <v>151</v>
      </c>
      <c r="D18" s="265" t="s">
        <v>148</v>
      </c>
      <c r="E18" s="284" t="s">
        <v>18</v>
      </c>
      <c r="F18" s="250">
        <v>6</v>
      </c>
      <c r="G18" s="245"/>
      <c r="H18" s="264">
        <f t="shared" ref="H18:H19" si="2">F18*G18</f>
        <v>0</v>
      </c>
      <c r="I18" s="233"/>
      <c r="J18" s="234" t="e">
        <f t="shared" si="1"/>
        <v>#DIV/0!</v>
      </c>
      <c r="K18" s="229"/>
      <c r="L18" s="230"/>
      <c r="M18" s="231"/>
      <c r="N18" s="231"/>
    </row>
    <row r="19" spans="1:14" s="220" customFormat="1" ht="37.5" x14ac:dyDescent="0.25">
      <c r="A19" s="220" t="s">
        <v>22</v>
      </c>
      <c r="B19" s="221"/>
      <c r="C19" s="213" t="s">
        <v>161</v>
      </c>
      <c r="D19" s="269" t="s">
        <v>163</v>
      </c>
      <c r="E19" s="235" t="s">
        <v>18</v>
      </c>
      <c r="F19" s="266">
        <v>5</v>
      </c>
      <c r="G19" s="245"/>
      <c r="H19" s="272">
        <f t="shared" si="2"/>
        <v>0</v>
      </c>
      <c r="I19" s="245"/>
      <c r="J19" s="234" t="e">
        <f t="shared" si="1"/>
        <v>#DIV/0!</v>
      </c>
      <c r="K19" s="229"/>
      <c r="M19" s="231"/>
      <c r="N19" s="231"/>
    </row>
    <row r="20" spans="1:14" s="220" customFormat="1" x14ac:dyDescent="0.25">
      <c r="B20" s="221"/>
      <c r="C20" s="213" t="s">
        <v>164</v>
      </c>
      <c r="D20" s="236" t="s">
        <v>130</v>
      </c>
      <c r="E20" s="235" t="s">
        <v>16</v>
      </c>
      <c r="F20" s="237">
        <v>45</v>
      </c>
      <c r="G20" s="238"/>
      <c r="H20" s="215">
        <f>F20*G20</f>
        <v>0</v>
      </c>
      <c r="I20" s="238"/>
      <c r="J20" s="246" t="e">
        <f t="shared" si="1"/>
        <v>#DIV/0!</v>
      </c>
      <c r="K20" s="229"/>
      <c r="M20" s="231"/>
      <c r="N20" s="231"/>
    </row>
    <row r="21" spans="1:14" s="220" customFormat="1" ht="25" x14ac:dyDescent="0.25">
      <c r="B21" s="221"/>
      <c r="C21" s="213" t="s">
        <v>165</v>
      </c>
      <c r="D21" s="269" t="s">
        <v>23</v>
      </c>
      <c r="E21" s="284" t="s">
        <v>13</v>
      </c>
      <c r="F21" s="260">
        <v>1</v>
      </c>
      <c r="G21" s="286"/>
      <c r="H21" s="215">
        <f>F21*G21</f>
        <v>0</v>
      </c>
      <c r="I21" s="245"/>
      <c r="J21" s="246" t="e">
        <f t="shared" si="1"/>
        <v>#DIV/0!</v>
      </c>
      <c r="K21" s="229"/>
      <c r="L21" s="230"/>
      <c r="M21" s="231"/>
      <c r="N21" s="231"/>
    </row>
    <row r="22" spans="1:14" s="220" customFormat="1" x14ac:dyDescent="0.25">
      <c r="B22" s="221"/>
      <c r="C22" s="232" t="s">
        <v>166</v>
      </c>
      <c r="D22" s="269" t="s">
        <v>221</v>
      </c>
      <c r="E22" s="284" t="s">
        <v>11</v>
      </c>
      <c r="F22" s="260">
        <v>286</v>
      </c>
      <c r="G22" s="245"/>
      <c r="H22" s="215">
        <f t="shared" ref="H22" si="3">F22*G22</f>
        <v>0</v>
      </c>
      <c r="I22" s="245"/>
      <c r="J22" s="246" t="e">
        <f t="shared" si="1"/>
        <v>#DIV/0!</v>
      </c>
      <c r="K22" s="229"/>
      <c r="L22" s="230"/>
      <c r="M22" s="231"/>
      <c r="N22" s="231"/>
    </row>
    <row r="23" spans="1:14" s="9" customFormat="1" ht="13" x14ac:dyDescent="0.25">
      <c r="B23" s="206"/>
      <c r="C23" s="161" t="s">
        <v>17</v>
      </c>
      <c r="D23" s="152" t="s">
        <v>149</v>
      </c>
      <c r="E23" s="153"/>
      <c r="F23" s="154"/>
      <c r="G23" s="155"/>
      <c r="H23" s="156"/>
      <c r="I23" s="155"/>
      <c r="J23" s="157"/>
      <c r="K23" s="207"/>
      <c r="M23" s="116"/>
      <c r="N23" s="116"/>
    </row>
    <row r="24" spans="1:14" s="220" customFormat="1" x14ac:dyDescent="0.25">
      <c r="B24" s="221"/>
      <c r="C24" s="213" t="s">
        <v>152</v>
      </c>
      <c r="D24" s="269" t="s">
        <v>142</v>
      </c>
      <c r="E24" s="235" t="s">
        <v>18</v>
      </c>
      <c r="F24" s="237">
        <v>1</v>
      </c>
      <c r="G24" s="238"/>
      <c r="H24" s="272">
        <f t="shared" ref="H24:H26" si="4">F24*G24</f>
        <v>0</v>
      </c>
      <c r="I24" s="238"/>
      <c r="J24" s="239" t="e">
        <f>+H24/$I$109</f>
        <v>#DIV/0!</v>
      </c>
      <c r="K24" s="229"/>
      <c r="M24" s="231"/>
      <c r="N24" s="231"/>
    </row>
    <row r="25" spans="1:14" s="220" customFormat="1" x14ac:dyDescent="0.25">
      <c r="B25" s="221"/>
      <c r="C25" s="213" t="s">
        <v>153</v>
      </c>
      <c r="D25" s="269" t="s">
        <v>19</v>
      </c>
      <c r="E25" s="284" t="s">
        <v>16</v>
      </c>
      <c r="F25" s="260">
        <v>20</v>
      </c>
      <c r="G25" s="245"/>
      <c r="H25" s="215">
        <f t="shared" ref="H25" si="5">F25*G25</f>
        <v>0</v>
      </c>
      <c r="I25" s="245"/>
      <c r="J25" s="246" t="e">
        <f>+H25/$I$109</f>
        <v>#DIV/0!</v>
      </c>
      <c r="K25" s="229"/>
      <c r="M25" s="231"/>
      <c r="N25" s="231"/>
    </row>
    <row r="26" spans="1:14" s="220" customFormat="1" x14ac:dyDescent="0.25">
      <c r="B26" s="221"/>
      <c r="C26" s="213" t="s">
        <v>154</v>
      </c>
      <c r="D26" s="261" t="s">
        <v>20</v>
      </c>
      <c r="E26" s="262" t="s">
        <v>18</v>
      </c>
      <c r="F26" s="263">
        <v>2</v>
      </c>
      <c r="G26" s="240"/>
      <c r="H26" s="264">
        <f t="shared" si="4"/>
        <v>0</v>
      </c>
      <c r="I26" s="240"/>
      <c r="J26" s="234" t="e">
        <f>+H26/$I$109</f>
        <v>#DIV/0!</v>
      </c>
      <c r="K26" s="229"/>
      <c r="L26" s="230"/>
      <c r="M26" s="231"/>
      <c r="N26" s="231"/>
    </row>
    <row r="27" spans="1:14" s="220" customFormat="1" ht="38" thickBot="1" x14ac:dyDescent="0.3">
      <c r="A27" s="220" t="s">
        <v>22</v>
      </c>
      <c r="B27" s="221"/>
      <c r="C27" s="213" t="s">
        <v>155</v>
      </c>
      <c r="D27" s="269" t="s">
        <v>162</v>
      </c>
      <c r="E27" s="284" t="s">
        <v>18</v>
      </c>
      <c r="F27" s="260">
        <v>2</v>
      </c>
      <c r="G27" s="245"/>
      <c r="H27" s="272">
        <f t="shared" ref="H27" si="6">F27*G27</f>
        <v>0</v>
      </c>
      <c r="I27" s="245"/>
      <c r="J27" s="246" t="e">
        <f>+H27/$I$109</f>
        <v>#DIV/0!</v>
      </c>
      <c r="K27" s="229"/>
      <c r="L27" s="230"/>
      <c r="M27" s="231"/>
      <c r="N27" s="231"/>
    </row>
    <row r="28" spans="1:14" s="9" customFormat="1" ht="13.5" thickBot="1" x14ac:dyDescent="0.3">
      <c r="B28" s="206"/>
      <c r="C28" s="159">
        <v>3</v>
      </c>
      <c r="D28" s="334" t="s">
        <v>24</v>
      </c>
      <c r="E28" s="335"/>
      <c r="F28" s="335"/>
      <c r="G28" s="335"/>
      <c r="H28" s="336"/>
      <c r="I28" s="21">
        <f>SUM(H29:H32)</f>
        <v>0</v>
      </c>
      <c r="J28" s="22" t="e">
        <f>I28/$I$109</f>
        <v>#DIV/0!</v>
      </c>
      <c r="K28" s="207"/>
      <c r="M28" s="116"/>
      <c r="N28" s="116"/>
    </row>
    <row r="29" spans="1:14" s="9" customFormat="1" ht="13" x14ac:dyDescent="0.25">
      <c r="B29" s="206"/>
      <c r="C29" s="160" t="s">
        <v>25</v>
      </c>
      <c r="D29" s="151" t="s">
        <v>146</v>
      </c>
      <c r="E29" s="146"/>
      <c r="F29" s="147"/>
      <c r="G29" s="148"/>
      <c r="H29" s="149"/>
      <c r="I29" s="148"/>
      <c r="J29" s="150"/>
      <c r="K29" s="207"/>
      <c r="M29" s="116"/>
      <c r="N29" s="116"/>
    </row>
    <row r="30" spans="1:14" s="220" customFormat="1" ht="68.5" customHeight="1" x14ac:dyDescent="0.25">
      <c r="B30" s="221"/>
      <c r="C30" s="213" t="s">
        <v>156</v>
      </c>
      <c r="D30" s="236" t="s">
        <v>26</v>
      </c>
      <c r="E30" s="235" t="s">
        <v>11</v>
      </c>
      <c r="F30" s="237">
        <v>143</v>
      </c>
      <c r="G30" s="238"/>
      <c r="H30" s="215">
        <f t="shared" ref="H30:H32" si="7">F30*G30</f>
        <v>0</v>
      </c>
      <c r="I30" s="238"/>
      <c r="J30" s="239" t="e">
        <f>+H30/$I$109</f>
        <v>#DIV/0!</v>
      </c>
      <c r="K30" s="229"/>
      <c r="M30" s="231"/>
      <c r="N30" s="231"/>
    </row>
    <row r="31" spans="1:14" s="220" customFormat="1" ht="50" x14ac:dyDescent="0.25">
      <c r="B31" s="221"/>
      <c r="C31" s="213" t="s">
        <v>157</v>
      </c>
      <c r="D31" s="269" t="s">
        <v>27</v>
      </c>
      <c r="E31" s="235" t="s">
        <v>11</v>
      </c>
      <c r="F31" s="287">
        <v>42</v>
      </c>
      <c r="G31" s="238"/>
      <c r="H31" s="215">
        <f t="shared" si="7"/>
        <v>0</v>
      </c>
      <c r="I31" s="245"/>
      <c r="J31" s="246" t="e">
        <f>+H31/$I$109</f>
        <v>#DIV/0!</v>
      </c>
      <c r="K31" s="229"/>
      <c r="M31" s="231"/>
      <c r="N31" s="241"/>
    </row>
    <row r="32" spans="1:14" s="220" customFormat="1" ht="38" thickBot="1" x14ac:dyDescent="0.3">
      <c r="B32" s="221"/>
      <c r="C32" s="213" t="s">
        <v>158</v>
      </c>
      <c r="D32" s="269" t="s">
        <v>28</v>
      </c>
      <c r="E32" s="235" t="s">
        <v>16</v>
      </c>
      <c r="F32" s="287">
        <v>100</v>
      </c>
      <c r="G32" s="245"/>
      <c r="H32" s="215">
        <f t="shared" si="7"/>
        <v>0</v>
      </c>
      <c r="I32" s="245"/>
      <c r="J32" s="246" t="e">
        <f>+H32/$I$109</f>
        <v>#DIV/0!</v>
      </c>
      <c r="K32" s="229"/>
      <c r="M32" s="231"/>
      <c r="N32" s="231"/>
    </row>
    <row r="33" spans="2:14" s="9" customFormat="1" ht="13.5" thickBot="1" x14ac:dyDescent="0.3">
      <c r="B33" s="206"/>
      <c r="C33" s="159">
        <v>4</v>
      </c>
      <c r="D33" s="334" t="s">
        <v>168</v>
      </c>
      <c r="E33" s="335"/>
      <c r="F33" s="335"/>
      <c r="G33" s="335"/>
      <c r="H33" s="336"/>
      <c r="I33" s="21">
        <f>SUM(H34:H36)</f>
        <v>0</v>
      </c>
      <c r="J33" s="22" t="e">
        <f>I33/$I$109</f>
        <v>#DIV/0!</v>
      </c>
      <c r="K33" s="207"/>
      <c r="M33" s="116"/>
      <c r="N33" s="116"/>
    </row>
    <row r="34" spans="2:14" s="9" customFormat="1" ht="13" x14ac:dyDescent="0.25">
      <c r="B34" s="206"/>
      <c r="C34" s="160" t="s">
        <v>30</v>
      </c>
      <c r="D34" s="151" t="s">
        <v>146</v>
      </c>
      <c r="E34" s="146"/>
      <c r="F34" s="147"/>
      <c r="G34" s="148"/>
      <c r="H34" s="149"/>
      <c r="I34" s="148"/>
      <c r="J34" s="150"/>
      <c r="K34" s="207"/>
      <c r="M34" s="116"/>
      <c r="N34" s="116"/>
    </row>
    <row r="35" spans="2:14" s="220" customFormat="1" ht="37.5" x14ac:dyDescent="0.25">
      <c r="B35" s="221"/>
      <c r="C35" s="213" t="s">
        <v>167</v>
      </c>
      <c r="D35" s="236" t="s">
        <v>212</v>
      </c>
      <c r="E35" s="235" t="s">
        <v>18</v>
      </c>
      <c r="F35" s="237">
        <v>10</v>
      </c>
      <c r="G35" s="248"/>
      <c r="H35" s="215">
        <f t="shared" ref="H35" si="8">F35*G35</f>
        <v>0</v>
      </c>
      <c r="I35" s="238"/>
      <c r="J35" s="239" t="e">
        <f>+H35/$I$109</f>
        <v>#DIV/0!</v>
      </c>
      <c r="K35" s="229"/>
      <c r="M35" s="231"/>
      <c r="N35" s="231"/>
    </row>
    <row r="36" spans="2:14" s="220" customFormat="1" ht="50.5" thickBot="1" x14ac:dyDescent="0.3">
      <c r="B36" s="221"/>
      <c r="C36" s="213" t="s">
        <v>214</v>
      </c>
      <c r="D36" s="236" t="s">
        <v>230</v>
      </c>
      <c r="E36" s="235" t="s">
        <v>18</v>
      </c>
      <c r="F36" s="237">
        <v>1</v>
      </c>
      <c r="G36" s="248"/>
      <c r="H36" s="215">
        <f t="shared" ref="H36" si="9">F36*G36</f>
        <v>0</v>
      </c>
      <c r="I36" s="238"/>
      <c r="J36" s="239" t="e">
        <f>+H36/$I$109</f>
        <v>#DIV/0!</v>
      </c>
      <c r="K36" s="229"/>
      <c r="M36" s="231"/>
      <c r="N36" s="231"/>
    </row>
    <row r="37" spans="2:14" s="9" customFormat="1" ht="13.5" thickBot="1" x14ac:dyDescent="0.3">
      <c r="B37" s="206"/>
      <c r="C37" s="159">
        <v>5</v>
      </c>
      <c r="D37" s="334" t="s">
        <v>41</v>
      </c>
      <c r="E37" s="335"/>
      <c r="F37" s="335"/>
      <c r="G37" s="335"/>
      <c r="H37" s="336"/>
      <c r="I37" s="21">
        <f>SUM(H38:H49)</f>
        <v>0</v>
      </c>
      <c r="J37" s="22" t="e">
        <f>I37/$I$109</f>
        <v>#DIV/0!</v>
      </c>
      <c r="K37" s="207"/>
      <c r="M37" s="116"/>
      <c r="N37" s="116"/>
    </row>
    <row r="38" spans="2:14" s="9" customFormat="1" ht="13" x14ac:dyDescent="0.25">
      <c r="B38" s="206"/>
      <c r="C38" s="160" t="s">
        <v>42</v>
      </c>
      <c r="D38" s="151" t="s">
        <v>146</v>
      </c>
      <c r="E38" s="146"/>
      <c r="F38" s="147"/>
      <c r="G38" s="148"/>
      <c r="H38" s="149"/>
      <c r="I38" s="148"/>
      <c r="J38" s="150"/>
      <c r="K38" s="207"/>
      <c r="M38" s="116"/>
      <c r="N38" s="116"/>
    </row>
    <row r="39" spans="2:14" s="220" customFormat="1" ht="63" x14ac:dyDescent="0.25">
      <c r="B39" s="221"/>
      <c r="C39" s="213" t="s">
        <v>159</v>
      </c>
      <c r="D39" s="242" t="s">
        <v>169</v>
      </c>
      <c r="E39" s="243" t="s">
        <v>11</v>
      </c>
      <c r="F39" s="250">
        <v>286</v>
      </c>
      <c r="G39" s="248"/>
      <c r="H39" s="215">
        <f>F39*G39</f>
        <v>0</v>
      </c>
      <c r="I39" s="245"/>
      <c r="J39" s="246" t="e">
        <f>+H39/$I$109</f>
        <v>#DIV/0!</v>
      </c>
      <c r="K39" s="229"/>
      <c r="M39" s="231"/>
      <c r="N39" s="231"/>
    </row>
    <row r="40" spans="2:14" s="220" customFormat="1" ht="38" x14ac:dyDescent="0.25">
      <c r="B40" s="221"/>
      <c r="C40" s="213" t="s">
        <v>160</v>
      </c>
      <c r="D40" s="242" t="s">
        <v>43</v>
      </c>
      <c r="E40" s="243" t="s">
        <v>11</v>
      </c>
      <c r="F40" s="250">
        <v>106</v>
      </c>
      <c r="G40" s="248"/>
      <c r="H40" s="215">
        <f>F40*G40</f>
        <v>0</v>
      </c>
      <c r="I40" s="245"/>
      <c r="J40" s="246" t="e">
        <f>+H40/$I$109</f>
        <v>#DIV/0!</v>
      </c>
      <c r="K40" s="229"/>
      <c r="M40" s="231"/>
      <c r="N40" s="231"/>
    </row>
    <row r="41" spans="2:14" s="220" customFormat="1" ht="63.5" x14ac:dyDescent="0.25">
      <c r="B41" s="221"/>
      <c r="C41" s="213" t="s">
        <v>170</v>
      </c>
      <c r="D41" s="247" t="s">
        <v>224</v>
      </c>
      <c r="E41" s="243" t="s">
        <v>13</v>
      </c>
      <c r="F41" s="288">
        <v>1</v>
      </c>
      <c r="G41" s="248"/>
      <c r="H41" s="215">
        <f>F41*G41</f>
        <v>0</v>
      </c>
      <c r="I41" s="245"/>
      <c r="J41" s="246" t="e">
        <f>+H41/$I$109</f>
        <v>#DIV/0!</v>
      </c>
      <c r="K41" s="229"/>
      <c r="M41" s="231"/>
      <c r="N41" s="231"/>
    </row>
    <row r="42" spans="2:14" s="220" customFormat="1" ht="63" x14ac:dyDescent="0.25">
      <c r="B42" s="221"/>
      <c r="C42" s="213" t="s">
        <v>171</v>
      </c>
      <c r="D42" s="244" t="s">
        <v>225</v>
      </c>
      <c r="E42" s="243" t="s">
        <v>11</v>
      </c>
      <c r="F42" s="273">
        <v>14</v>
      </c>
      <c r="G42" s="276"/>
      <c r="H42" s="215">
        <f>F42*G42</f>
        <v>0</v>
      </c>
      <c r="I42" s="245"/>
      <c r="J42" s="246"/>
      <c r="K42" s="229"/>
      <c r="M42" s="231"/>
      <c r="N42" s="231"/>
    </row>
    <row r="43" spans="2:14" s="220" customFormat="1" ht="50.5" x14ac:dyDescent="0.25">
      <c r="B43" s="221"/>
      <c r="C43" s="213" t="s">
        <v>210</v>
      </c>
      <c r="D43" s="247" t="s">
        <v>222</v>
      </c>
      <c r="E43" s="243" t="s">
        <v>11</v>
      </c>
      <c r="F43" s="250">
        <v>325</v>
      </c>
      <c r="G43" s="259"/>
      <c r="H43" s="215">
        <f>F43*G43</f>
        <v>0</v>
      </c>
      <c r="I43" s="245"/>
      <c r="J43" s="246" t="e">
        <f>+H43/$I$109</f>
        <v>#DIV/0!</v>
      </c>
      <c r="K43" s="229"/>
      <c r="M43" s="231"/>
      <c r="N43" s="231"/>
    </row>
    <row r="44" spans="2:14" s="205" customFormat="1" ht="13" x14ac:dyDescent="0.25">
      <c r="B44" s="206"/>
      <c r="C44" s="161" t="s">
        <v>44</v>
      </c>
      <c r="D44" s="152" t="s">
        <v>149</v>
      </c>
      <c r="E44" s="153"/>
      <c r="F44" s="154"/>
      <c r="G44" s="155"/>
      <c r="H44" s="156"/>
      <c r="I44" s="155"/>
      <c r="J44" s="157"/>
      <c r="K44" s="207"/>
      <c r="M44" s="116"/>
      <c r="N44" s="116"/>
    </row>
    <row r="45" spans="2:14" s="220" customFormat="1" ht="63" x14ac:dyDescent="0.25">
      <c r="B45" s="221"/>
      <c r="C45" s="213" t="s">
        <v>172</v>
      </c>
      <c r="D45" s="242" t="s">
        <v>173</v>
      </c>
      <c r="E45" s="243" t="s">
        <v>11</v>
      </c>
      <c r="F45" s="250">
        <v>266</v>
      </c>
      <c r="G45" s="248"/>
      <c r="H45" s="215">
        <f t="shared" ref="H45:H49" si="10">F45*G45</f>
        <v>0</v>
      </c>
      <c r="I45" s="245"/>
      <c r="J45" s="246" t="e">
        <f>+H45/$I$109</f>
        <v>#DIV/0!</v>
      </c>
      <c r="K45" s="229"/>
      <c r="M45" s="231"/>
      <c r="N45" s="231"/>
    </row>
    <row r="46" spans="2:14" s="220" customFormat="1" ht="38" x14ac:dyDescent="0.25">
      <c r="B46" s="221"/>
      <c r="C46" s="213" t="s">
        <v>174</v>
      </c>
      <c r="D46" s="242" t="s">
        <v>43</v>
      </c>
      <c r="E46" s="243" t="s">
        <v>11</v>
      </c>
      <c r="F46" s="250">
        <v>90</v>
      </c>
      <c r="G46" s="248"/>
      <c r="H46" s="215">
        <f t="shared" si="10"/>
        <v>0</v>
      </c>
      <c r="I46" s="245"/>
      <c r="J46" s="246" t="e">
        <f>+H46/$I$109</f>
        <v>#DIV/0!</v>
      </c>
      <c r="K46" s="229"/>
      <c r="M46" s="231"/>
      <c r="N46" s="231"/>
    </row>
    <row r="47" spans="2:14" s="220" customFormat="1" ht="63.5" x14ac:dyDescent="0.25">
      <c r="B47" s="221"/>
      <c r="C47" s="271" t="s">
        <v>175</v>
      </c>
      <c r="D47" s="274" t="s">
        <v>226</v>
      </c>
      <c r="E47" s="275" t="s">
        <v>13</v>
      </c>
      <c r="F47" s="288">
        <v>1</v>
      </c>
      <c r="G47" s="276"/>
      <c r="H47" s="277">
        <f t="shared" si="10"/>
        <v>0</v>
      </c>
      <c r="I47" s="286"/>
      <c r="J47" s="289" t="e">
        <f>+H47/$I$109</f>
        <v>#DIV/0!</v>
      </c>
      <c r="K47" s="229"/>
      <c r="M47" s="231"/>
      <c r="N47" s="231"/>
    </row>
    <row r="48" spans="2:14" s="220" customFormat="1" ht="63" x14ac:dyDescent="0.25">
      <c r="B48" s="221"/>
      <c r="C48" s="271" t="s">
        <v>176</v>
      </c>
      <c r="D48" s="274" t="s">
        <v>217</v>
      </c>
      <c r="E48" s="275" t="s">
        <v>13</v>
      </c>
      <c r="F48" s="288">
        <v>1</v>
      </c>
      <c r="G48" s="276"/>
      <c r="H48" s="277">
        <f>F48*G48</f>
        <v>0</v>
      </c>
      <c r="I48" s="286"/>
      <c r="J48" s="289" t="e">
        <f>+H48/$I$109</f>
        <v>#DIV/0!</v>
      </c>
      <c r="K48" s="229"/>
      <c r="M48" s="231"/>
      <c r="N48" s="231"/>
    </row>
    <row r="49" spans="2:14" s="220" customFormat="1" ht="63.5" thickBot="1" x14ac:dyDescent="0.3">
      <c r="B49" s="221"/>
      <c r="C49" s="213" t="s">
        <v>186</v>
      </c>
      <c r="D49" s="247" t="s">
        <v>223</v>
      </c>
      <c r="E49" s="235" t="s">
        <v>11</v>
      </c>
      <c r="F49" s="250">
        <v>268</v>
      </c>
      <c r="G49" s="259"/>
      <c r="H49" s="215">
        <f t="shared" si="10"/>
        <v>0</v>
      </c>
      <c r="I49" s="245"/>
      <c r="J49" s="246" t="e">
        <f>+H49/$I$109</f>
        <v>#DIV/0!</v>
      </c>
      <c r="K49" s="229"/>
      <c r="M49" s="231"/>
      <c r="N49" s="231"/>
    </row>
    <row r="50" spans="2:14" s="9" customFormat="1" ht="13.5" thickBot="1" x14ac:dyDescent="0.3">
      <c r="B50" s="206"/>
      <c r="C50" s="159">
        <v>6</v>
      </c>
      <c r="D50" s="334" t="s">
        <v>45</v>
      </c>
      <c r="E50" s="335"/>
      <c r="F50" s="335"/>
      <c r="G50" s="335"/>
      <c r="H50" s="336"/>
      <c r="I50" s="21">
        <f>SUM(H52:H54)</f>
        <v>0</v>
      </c>
      <c r="J50" s="22" t="e">
        <f>I50/$I$109</f>
        <v>#DIV/0!</v>
      </c>
      <c r="K50" s="207"/>
      <c r="M50" s="116"/>
      <c r="N50" s="116"/>
    </row>
    <row r="51" spans="2:14" s="205" customFormat="1" ht="13" x14ac:dyDescent="0.25">
      <c r="B51" s="206"/>
      <c r="C51" s="161" t="s">
        <v>127</v>
      </c>
      <c r="D51" s="152" t="s">
        <v>149</v>
      </c>
      <c r="E51" s="153"/>
      <c r="F51" s="154"/>
      <c r="G51" s="155"/>
      <c r="H51" s="156"/>
      <c r="I51" s="155"/>
      <c r="J51" s="157"/>
      <c r="K51" s="207"/>
      <c r="M51" s="116"/>
      <c r="N51" s="116"/>
    </row>
    <row r="52" spans="2:14" s="220" customFormat="1" ht="38" x14ac:dyDescent="0.25">
      <c r="B52" s="221"/>
      <c r="C52" s="213" t="s">
        <v>177</v>
      </c>
      <c r="D52" s="249" t="s">
        <v>231</v>
      </c>
      <c r="E52" s="243" t="s">
        <v>11</v>
      </c>
      <c r="F52" s="250">
        <v>22</v>
      </c>
      <c r="G52" s="248"/>
      <c r="H52" s="215">
        <f>F52*G52</f>
        <v>0</v>
      </c>
      <c r="I52" s="245"/>
      <c r="J52" s="246" t="e">
        <f>+H52/$I$109</f>
        <v>#DIV/0!</v>
      </c>
      <c r="K52" s="229"/>
      <c r="L52" s="230"/>
      <c r="M52" s="231"/>
      <c r="N52" s="231"/>
    </row>
    <row r="53" spans="2:14" s="220" customFormat="1" ht="25.5" x14ac:dyDescent="0.25">
      <c r="B53" s="221"/>
      <c r="C53" s="213" t="s">
        <v>178</v>
      </c>
      <c r="D53" s="249" t="s">
        <v>232</v>
      </c>
      <c r="E53" s="243" t="s">
        <v>16</v>
      </c>
      <c r="F53" s="290">
        <v>20</v>
      </c>
      <c r="G53" s="248"/>
      <c r="H53" s="215">
        <f>F53*G53</f>
        <v>0</v>
      </c>
      <c r="I53" s="245"/>
      <c r="J53" s="246" t="e">
        <f>+H53/$I$109</f>
        <v>#DIV/0!</v>
      </c>
      <c r="K53" s="229"/>
      <c r="M53" s="231"/>
      <c r="N53" s="231"/>
    </row>
    <row r="54" spans="2:14" s="220" customFormat="1" ht="38" thickBot="1" x14ac:dyDescent="0.3">
      <c r="B54" s="221"/>
      <c r="C54" s="213" t="s">
        <v>179</v>
      </c>
      <c r="D54" s="249" t="s">
        <v>47</v>
      </c>
      <c r="E54" s="243" t="s">
        <v>16</v>
      </c>
      <c r="F54" s="250">
        <v>0.75</v>
      </c>
      <c r="G54" s="248"/>
      <c r="H54" s="215">
        <f>F54*G54</f>
        <v>0</v>
      </c>
      <c r="I54" s="245"/>
      <c r="J54" s="246" t="e">
        <f>+H54/$I$109</f>
        <v>#DIV/0!</v>
      </c>
      <c r="K54" s="229"/>
      <c r="L54" s="230"/>
      <c r="M54" s="231"/>
      <c r="N54" s="231"/>
    </row>
    <row r="55" spans="2:14" s="9" customFormat="1" ht="13.5" thickBot="1" x14ac:dyDescent="0.3">
      <c r="B55" s="206"/>
      <c r="C55" s="159">
        <v>7</v>
      </c>
      <c r="D55" s="334" t="s">
        <v>48</v>
      </c>
      <c r="E55" s="335"/>
      <c r="F55" s="335"/>
      <c r="G55" s="335"/>
      <c r="H55" s="336"/>
      <c r="I55" s="21">
        <f>SUM(H56:H62)</f>
        <v>0</v>
      </c>
      <c r="J55" s="22" t="e">
        <f>I55/$I$109</f>
        <v>#DIV/0!</v>
      </c>
      <c r="K55" s="207"/>
      <c r="M55" s="116"/>
      <c r="N55" s="116"/>
    </row>
    <row r="56" spans="2:14" s="205" customFormat="1" ht="13" x14ac:dyDescent="0.25">
      <c r="B56" s="206"/>
      <c r="C56" s="160" t="s">
        <v>49</v>
      </c>
      <c r="D56" s="151" t="s">
        <v>146</v>
      </c>
      <c r="E56" s="146"/>
      <c r="F56" s="147"/>
      <c r="G56" s="148"/>
      <c r="H56" s="149"/>
      <c r="I56" s="148"/>
      <c r="J56" s="150"/>
      <c r="K56" s="207"/>
      <c r="M56" s="116"/>
      <c r="N56" s="116"/>
    </row>
    <row r="57" spans="2:14" s="220" customFormat="1" ht="25.5" x14ac:dyDescent="0.25">
      <c r="B57" s="221"/>
      <c r="C57" s="213" t="s">
        <v>181</v>
      </c>
      <c r="D57" s="249" t="s">
        <v>180</v>
      </c>
      <c r="E57" s="243" t="s">
        <v>13</v>
      </c>
      <c r="F57" s="250">
        <v>1</v>
      </c>
      <c r="G57" s="248"/>
      <c r="H57" s="215">
        <f>F57*G57</f>
        <v>0</v>
      </c>
      <c r="I57" s="245"/>
      <c r="J57" s="246" t="e">
        <f>+H57/$I$109</f>
        <v>#DIV/0!</v>
      </c>
      <c r="K57" s="229"/>
      <c r="M57" s="231"/>
      <c r="N57" s="231"/>
    </row>
    <row r="58" spans="2:14" s="205" customFormat="1" ht="13" x14ac:dyDescent="0.25">
      <c r="B58" s="206"/>
      <c r="C58" s="161" t="s">
        <v>50</v>
      </c>
      <c r="D58" s="152" t="s">
        <v>149</v>
      </c>
      <c r="E58" s="153"/>
      <c r="F58" s="154"/>
      <c r="G58" s="155"/>
      <c r="H58" s="156"/>
      <c r="I58" s="155"/>
      <c r="J58" s="157"/>
      <c r="K58" s="207"/>
      <c r="M58" s="116"/>
      <c r="N58" s="116"/>
    </row>
    <row r="59" spans="2:14" s="220" customFormat="1" ht="25.5" x14ac:dyDescent="0.25">
      <c r="B59" s="221"/>
      <c r="C59" s="271" t="s">
        <v>183</v>
      </c>
      <c r="D59" s="278" t="s">
        <v>227</v>
      </c>
      <c r="E59" s="275" t="s">
        <v>13</v>
      </c>
      <c r="F59" s="288">
        <v>1</v>
      </c>
      <c r="G59" s="276"/>
      <c r="H59" s="277">
        <f>F59*G59</f>
        <v>0</v>
      </c>
      <c r="I59" s="286"/>
      <c r="J59" s="289" t="e">
        <f>+H59/$I$109</f>
        <v>#DIV/0!</v>
      </c>
      <c r="K59" s="229"/>
      <c r="M59" s="231"/>
      <c r="N59" s="231"/>
    </row>
    <row r="60" spans="2:14" s="220" customFormat="1" ht="25.5" x14ac:dyDescent="0.25">
      <c r="B60" s="221"/>
      <c r="C60" s="213" t="s">
        <v>184</v>
      </c>
      <c r="D60" s="249" t="s">
        <v>185</v>
      </c>
      <c r="E60" s="243" t="s">
        <v>18</v>
      </c>
      <c r="F60" s="250">
        <v>1</v>
      </c>
      <c r="G60" s="251"/>
      <c r="H60" s="215">
        <f>F60*G60</f>
        <v>0</v>
      </c>
      <c r="I60" s="245"/>
      <c r="J60" s="246"/>
      <c r="K60" s="229"/>
      <c r="M60" s="231"/>
      <c r="N60" s="231"/>
    </row>
    <row r="61" spans="2:14" s="220" customFormat="1" ht="63" x14ac:dyDescent="0.25">
      <c r="B61" s="221"/>
      <c r="C61" s="213" t="s">
        <v>228</v>
      </c>
      <c r="D61" s="249" t="s">
        <v>182</v>
      </c>
      <c r="E61" s="243" t="s">
        <v>18</v>
      </c>
      <c r="F61" s="250">
        <v>1</v>
      </c>
      <c r="G61" s="251"/>
      <c r="H61" s="215">
        <f>F61*G61</f>
        <v>0</v>
      </c>
      <c r="I61" s="245"/>
      <c r="J61" s="246" t="e">
        <f>+H61/$I$109</f>
        <v>#DIV/0!</v>
      </c>
      <c r="K61" s="229"/>
      <c r="M61" s="231"/>
      <c r="N61" s="231"/>
    </row>
    <row r="62" spans="2:14" s="220" customFormat="1" ht="63.5" thickBot="1" x14ac:dyDescent="0.3">
      <c r="B62" s="221"/>
      <c r="C62" s="213" t="s">
        <v>229</v>
      </c>
      <c r="D62" s="242" t="s">
        <v>211</v>
      </c>
      <c r="E62" s="243" t="s">
        <v>18</v>
      </c>
      <c r="F62" s="250">
        <v>1</v>
      </c>
      <c r="G62" s="276"/>
      <c r="H62" s="215">
        <f>F62*G62</f>
        <v>0</v>
      </c>
      <c r="I62" s="245"/>
      <c r="J62" s="246" t="e">
        <f>+H62/$I$109</f>
        <v>#DIV/0!</v>
      </c>
      <c r="K62" s="229"/>
      <c r="L62" s="230"/>
      <c r="M62" s="231"/>
      <c r="N62" s="231"/>
    </row>
    <row r="63" spans="2:14" s="9" customFormat="1" ht="13.5" thickBot="1" x14ac:dyDescent="0.3">
      <c r="B63" s="206"/>
      <c r="C63" s="159">
        <v>8</v>
      </c>
      <c r="D63" s="334" t="s">
        <v>29</v>
      </c>
      <c r="E63" s="335"/>
      <c r="F63" s="335"/>
      <c r="G63" s="335"/>
      <c r="H63" s="336"/>
      <c r="I63" s="21">
        <f>SUM(H65:H85)</f>
        <v>0</v>
      </c>
      <c r="J63" s="22" t="e">
        <f>I63/$I$109</f>
        <v>#DIV/0!</v>
      </c>
      <c r="K63" s="207"/>
      <c r="L63" s="116"/>
      <c r="M63" s="116"/>
      <c r="N63" s="116"/>
    </row>
    <row r="64" spans="2:14" s="9" customFormat="1" ht="13.5" thickBot="1" x14ac:dyDescent="0.3">
      <c r="B64" s="206"/>
      <c r="C64" s="160" t="s">
        <v>46</v>
      </c>
      <c r="D64" s="151" t="s">
        <v>146</v>
      </c>
      <c r="E64" s="146"/>
      <c r="F64" s="147"/>
      <c r="G64" s="148"/>
      <c r="H64" s="149"/>
      <c r="I64" s="148"/>
      <c r="J64" s="150"/>
      <c r="K64" s="207"/>
      <c r="M64" s="116"/>
      <c r="N64" s="116"/>
    </row>
    <row r="65" spans="2:14" s="9" customFormat="1" ht="13" x14ac:dyDescent="0.25">
      <c r="B65" s="206"/>
      <c r="C65" s="186"/>
      <c r="D65" s="187" t="s">
        <v>21</v>
      </c>
      <c r="E65" s="188"/>
      <c r="F65" s="189"/>
      <c r="G65" s="190"/>
      <c r="H65" s="191"/>
      <c r="I65" s="190"/>
      <c r="J65" s="192"/>
      <c r="K65" s="207"/>
      <c r="M65" s="116"/>
      <c r="N65" s="116"/>
    </row>
    <row r="66" spans="2:14" s="220" customFormat="1" ht="26.5" customHeight="1" x14ac:dyDescent="0.25">
      <c r="B66" s="221"/>
      <c r="C66" s="213" t="s">
        <v>187</v>
      </c>
      <c r="D66" s="269" t="s">
        <v>31</v>
      </c>
      <c r="E66" s="235" t="s">
        <v>11</v>
      </c>
      <c r="F66" s="237">
        <v>286</v>
      </c>
      <c r="G66" s="238"/>
      <c r="H66" s="272">
        <f t="shared" ref="H66:H71" si="11">F66*G66</f>
        <v>0</v>
      </c>
      <c r="I66" s="245"/>
      <c r="J66" s="246" t="e">
        <f t="shared" ref="J66:J75" si="12">+H66/$I$109</f>
        <v>#DIV/0!</v>
      </c>
      <c r="K66" s="229"/>
      <c r="L66" s="231"/>
      <c r="M66" s="231"/>
      <c r="N66" s="231"/>
    </row>
    <row r="67" spans="2:14" s="220" customFormat="1" ht="25" x14ac:dyDescent="0.25">
      <c r="B67" s="221"/>
      <c r="C67" s="213" t="s">
        <v>188</v>
      </c>
      <c r="D67" s="269" t="s">
        <v>32</v>
      </c>
      <c r="E67" s="284" t="s">
        <v>18</v>
      </c>
      <c r="F67" s="287">
        <v>3</v>
      </c>
      <c r="G67" s="245"/>
      <c r="H67" s="215">
        <f t="shared" si="11"/>
        <v>0</v>
      </c>
      <c r="I67" s="245"/>
      <c r="J67" s="246" t="e">
        <f t="shared" si="12"/>
        <v>#DIV/0!</v>
      </c>
      <c r="K67" s="229"/>
      <c r="L67" s="231"/>
      <c r="M67" s="231"/>
      <c r="N67" s="231"/>
    </row>
    <row r="68" spans="2:14" s="220" customFormat="1" ht="25" x14ac:dyDescent="0.25">
      <c r="B68" s="221"/>
      <c r="C68" s="213" t="s">
        <v>189</v>
      </c>
      <c r="D68" s="269" t="s">
        <v>33</v>
      </c>
      <c r="E68" s="284" t="s">
        <v>13</v>
      </c>
      <c r="F68" s="287">
        <v>1</v>
      </c>
      <c r="G68" s="245"/>
      <c r="H68" s="215">
        <f t="shared" si="11"/>
        <v>0</v>
      </c>
      <c r="I68" s="245"/>
      <c r="J68" s="246" t="e">
        <f t="shared" si="12"/>
        <v>#DIV/0!</v>
      </c>
      <c r="K68" s="229"/>
      <c r="L68" s="231"/>
      <c r="M68" s="231"/>
      <c r="N68" s="231"/>
    </row>
    <row r="69" spans="2:14" s="220" customFormat="1" ht="37.5" x14ac:dyDescent="0.25">
      <c r="B69" s="221"/>
      <c r="C69" s="213" t="s">
        <v>190</v>
      </c>
      <c r="D69" s="269" t="s">
        <v>34</v>
      </c>
      <c r="E69" s="284" t="s">
        <v>11</v>
      </c>
      <c r="F69" s="287">
        <v>286</v>
      </c>
      <c r="G69" s="245"/>
      <c r="H69" s="215">
        <f t="shared" si="11"/>
        <v>0</v>
      </c>
      <c r="I69" s="245"/>
      <c r="J69" s="246" t="e">
        <f t="shared" si="12"/>
        <v>#DIV/0!</v>
      </c>
      <c r="K69" s="229"/>
      <c r="L69" s="231"/>
      <c r="M69" s="231"/>
      <c r="N69" s="231"/>
    </row>
    <row r="70" spans="2:14" s="220" customFormat="1" ht="25" x14ac:dyDescent="0.25">
      <c r="B70" s="221"/>
      <c r="C70" s="213" t="s">
        <v>191</v>
      </c>
      <c r="D70" s="269" t="s">
        <v>35</v>
      </c>
      <c r="E70" s="284" t="s">
        <v>11</v>
      </c>
      <c r="F70" s="287">
        <v>286</v>
      </c>
      <c r="G70" s="245"/>
      <c r="H70" s="215">
        <f t="shared" si="11"/>
        <v>0</v>
      </c>
      <c r="I70" s="245"/>
      <c r="J70" s="246" t="e">
        <f t="shared" si="12"/>
        <v>#DIV/0!</v>
      </c>
      <c r="K70" s="229"/>
      <c r="L70" s="231"/>
      <c r="M70" s="231"/>
      <c r="N70" s="231"/>
    </row>
    <row r="71" spans="2:14" s="220" customFormat="1" ht="25" x14ac:dyDescent="0.25">
      <c r="B71" s="221"/>
      <c r="C71" s="213" t="s">
        <v>192</v>
      </c>
      <c r="D71" s="269" t="s">
        <v>36</v>
      </c>
      <c r="E71" s="284" t="s">
        <v>11</v>
      </c>
      <c r="F71" s="287">
        <v>95</v>
      </c>
      <c r="G71" s="245"/>
      <c r="H71" s="215">
        <f t="shared" si="11"/>
        <v>0</v>
      </c>
      <c r="I71" s="245"/>
      <c r="J71" s="246" t="e">
        <f t="shared" si="12"/>
        <v>#DIV/0!</v>
      </c>
      <c r="K71" s="229"/>
      <c r="L71" s="231"/>
      <c r="M71" s="231"/>
      <c r="N71" s="231"/>
    </row>
    <row r="72" spans="2:14" s="220" customFormat="1" ht="37.5" x14ac:dyDescent="0.25">
      <c r="B72" s="221"/>
      <c r="C72" s="213" t="s">
        <v>193</v>
      </c>
      <c r="D72" s="269" t="s">
        <v>37</v>
      </c>
      <c r="E72" s="284" t="s">
        <v>11</v>
      </c>
      <c r="F72" s="287">
        <v>10</v>
      </c>
      <c r="G72" s="245"/>
      <c r="H72" s="215">
        <f t="shared" ref="H72:H74" si="13">F72*G72</f>
        <v>0</v>
      </c>
      <c r="I72" s="245"/>
      <c r="J72" s="246" t="e">
        <f t="shared" si="12"/>
        <v>#DIV/0!</v>
      </c>
      <c r="K72" s="229"/>
      <c r="L72" s="231"/>
      <c r="M72" s="231"/>
      <c r="N72" s="231"/>
    </row>
    <row r="73" spans="2:14" s="220" customFormat="1" ht="37.5" x14ac:dyDescent="0.25">
      <c r="B73" s="221"/>
      <c r="C73" s="213" t="s">
        <v>194</v>
      </c>
      <c r="D73" s="269" t="s">
        <v>38</v>
      </c>
      <c r="E73" s="284" t="s">
        <v>11</v>
      </c>
      <c r="F73" s="287">
        <v>286</v>
      </c>
      <c r="G73" s="245"/>
      <c r="H73" s="215">
        <f t="shared" si="13"/>
        <v>0</v>
      </c>
      <c r="I73" s="245"/>
      <c r="J73" s="246" t="e">
        <f t="shared" si="12"/>
        <v>#DIV/0!</v>
      </c>
      <c r="K73" s="229"/>
      <c r="L73" s="231"/>
      <c r="M73" s="231"/>
      <c r="N73" s="231"/>
    </row>
    <row r="74" spans="2:14" s="220" customFormat="1" x14ac:dyDescent="0.25">
      <c r="B74" s="221"/>
      <c r="C74" s="213" t="s">
        <v>195</v>
      </c>
      <c r="D74" s="269" t="s">
        <v>39</v>
      </c>
      <c r="E74" s="284" t="s">
        <v>13</v>
      </c>
      <c r="F74" s="287">
        <v>1</v>
      </c>
      <c r="G74" s="245"/>
      <c r="H74" s="215">
        <f t="shared" si="13"/>
        <v>0</v>
      </c>
      <c r="I74" s="245"/>
      <c r="J74" s="246" t="e">
        <f t="shared" si="12"/>
        <v>#DIV/0!</v>
      </c>
      <c r="K74" s="229"/>
      <c r="L74" s="231"/>
      <c r="M74" s="231"/>
      <c r="N74" s="231"/>
    </row>
    <row r="75" spans="2:14" s="220" customFormat="1" ht="25" x14ac:dyDescent="0.25">
      <c r="B75" s="221"/>
      <c r="C75" s="213" t="s">
        <v>196</v>
      </c>
      <c r="D75" s="255" t="s">
        <v>40</v>
      </c>
      <c r="E75" s="256" t="s">
        <v>18</v>
      </c>
      <c r="F75" s="257">
        <v>3</v>
      </c>
      <c r="G75" s="252"/>
      <c r="H75" s="258">
        <f t="shared" ref="H75" si="14">F75*G75</f>
        <v>0</v>
      </c>
      <c r="I75" s="252"/>
      <c r="J75" s="253" t="e">
        <f t="shared" si="12"/>
        <v>#DIV/0!</v>
      </c>
      <c r="K75" s="229"/>
      <c r="L75" s="231"/>
      <c r="M75" s="231"/>
      <c r="N75" s="231"/>
    </row>
    <row r="76" spans="2:14" s="9" customFormat="1" ht="13" x14ac:dyDescent="0.25">
      <c r="B76" s="206"/>
      <c r="C76" s="161" t="s">
        <v>197</v>
      </c>
      <c r="D76" s="152" t="s">
        <v>149</v>
      </c>
      <c r="E76" s="153"/>
      <c r="F76" s="154"/>
      <c r="G76" s="155"/>
      <c r="H76" s="156"/>
      <c r="I76" s="155"/>
      <c r="J76" s="157"/>
      <c r="K76" s="207"/>
      <c r="M76" s="116"/>
      <c r="N76" s="116"/>
    </row>
    <row r="77" spans="2:14" s="9" customFormat="1" ht="13" x14ac:dyDescent="0.25">
      <c r="B77" s="206"/>
      <c r="C77" s="193"/>
      <c r="D77" s="194" t="s">
        <v>140</v>
      </c>
      <c r="E77" s="195"/>
      <c r="F77" s="196"/>
      <c r="G77" s="197"/>
      <c r="H77" s="198"/>
      <c r="I77" s="197"/>
      <c r="J77" s="199"/>
      <c r="K77" s="207"/>
      <c r="M77" s="116"/>
      <c r="N77" s="116"/>
    </row>
    <row r="78" spans="2:14" s="220" customFormat="1" ht="31" customHeight="1" x14ac:dyDescent="0.25">
      <c r="B78" s="221"/>
      <c r="C78" s="213" t="s">
        <v>198</v>
      </c>
      <c r="D78" s="269" t="s">
        <v>31</v>
      </c>
      <c r="E78" s="284" t="s">
        <v>11</v>
      </c>
      <c r="F78" s="287">
        <v>31</v>
      </c>
      <c r="G78" s="245"/>
      <c r="H78" s="215">
        <f t="shared" ref="H78:H80" si="15">F78*G78</f>
        <v>0</v>
      </c>
      <c r="I78" s="245"/>
      <c r="J78" s="246" t="e">
        <f>+H78/$I$109</f>
        <v>#DIV/0!</v>
      </c>
      <c r="K78" s="229"/>
      <c r="L78" s="231"/>
      <c r="M78" s="231"/>
      <c r="N78" s="231"/>
    </row>
    <row r="79" spans="2:14" s="220" customFormat="1" ht="25" x14ac:dyDescent="0.25">
      <c r="B79" s="221"/>
      <c r="C79" s="213" t="s">
        <v>199</v>
      </c>
      <c r="D79" s="269" t="s">
        <v>36</v>
      </c>
      <c r="E79" s="284" t="s">
        <v>11</v>
      </c>
      <c r="F79" s="287">
        <v>16</v>
      </c>
      <c r="G79" s="245"/>
      <c r="H79" s="215">
        <f t="shared" si="15"/>
        <v>0</v>
      </c>
      <c r="I79" s="245"/>
      <c r="J79" s="246" t="e">
        <f>+H79/$I$109</f>
        <v>#DIV/0!</v>
      </c>
      <c r="K79" s="229"/>
      <c r="L79" s="231"/>
      <c r="M79" s="231"/>
      <c r="N79" s="231"/>
    </row>
    <row r="80" spans="2:14" s="220" customFormat="1" ht="37.5" x14ac:dyDescent="0.25">
      <c r="B80" s="221"/>
      <c r="C80" s="213" t="s">
        <v>200</v>
      </c>
      <c r="D80" s="269" t="s">
        <v>38</v>
      </c>
      <c r="E80" s="284" t="s">
        <v>11</v>
      </c>
      <c r="F80" s="287">
        <v>31</v>
      </c>
      <c r="G80" s="245"/>
      <c r="H80" s="215">
        <f t="shared" si="15"/>
        <v>0</v>
      </c>
      <c r="I80" s="245"/>
      <c r="J80" s="246" t="e">
        <f>+H80/$I$109</f>
        <v>#DIV/0!</v>
      </c>
      <c r="K80" s="229"/>
      <c r="L80" s="231"/>
      <c r="M80" s="231"/>
      <c r="N80" s="231"/>
    </row>
    <row r="81" spans="2:14" s="220" customFormat="1" ht="37.5" x14ac:dyDescent="0.25">
      <c r="B81" s="221"/>
      <c r="C81" s="213" t="s">
        <v>201</v>
      </c>
      <c r="D81" s="269" t="s">
        <v>143</v>
      </c>
      <c r="E81" s="284" t="s">
        <v>13</v>
      </c>
      <c r="F81" s="287">
        <v>1</v>
      </c>
      <c r="G81" s="245"/>
      <c r="H81" s="215">
        <f t="shared" ref="H81" si="16">F81*G81</f>
        <v>0</v>
      </c>
      <c r="I81" s="245"/>
      <c r="J81" s="246" t="e">
        <f>+H81/$I$109</f>
        <v>#DIV/0!</v>
      </c>
      <c r="K81" s="229"/>
      <c r="L81" s="231"/>
      <c r="M81" s="231"/>
      <c r="N81" s="231"/>
    </row>
    <row r="82" spans="2:14" s="220" customFormat="1" ht="13" x14ac:dyDescent="0.25">
      <c r="B82" s="221"/>
      <c r="C82" s="193"/>
      <c r="D82" s="200" t="s">
        <v>141</v>
      </c>
      <c r="E82" s="201"/>
      <c r="F82" s="196"/>
      <c r="G82" s="202"/>
      <c r="H82" s="203"/>
      <c r="I82" s="202"/>
      <c r="J82" s="204"/>
      <c r="K82" s="229"/>
      <c r="M82" s="231"/>
      <c r="N82" s="231"/>
    </row>
    <row r="83" spans="2:14" s="220" customFormat="1" x14ac:dyDescent="0.25">
      <c r="B83" s="221"/>
      <c r="C83" s="213" t="s">
        <v>202</v>
      </c>
      <c r="D83" s="269" t="s">
        <v>31</v>
      </c>
      <c r="E83" s="284" t="s">
        <v>11</v>
      </c>
      <c r="F83" s="287">
        <v>23</v>
      </c>
      <c r="G83" s="238"/>
      <c r="H83" s="215">
        <f t="shared" ref="H83:H85" si="17">F83*G83</f>
        <v>0</v>
      </c>
      <c r="I83" s="245"/>
      <c r="J83" s="246" t="e">
        <f>+H83/$I$109</f>
        <v>#DIV/0!</v>
      </c>
      <c r="K83" s="229"/>
      <c r="L83" s="231"/>
      <c r="M83" s="231"/>
      <c r="N83" s="231"/>
    </row>
    <row r="84" spans="2:14" s="220" customFormat="1" ht="25" x14ac:dyDescent="0.25">
      <c r="B84" s="221"/>
      <c r="C84" s="213" t="s">
        <v>203</v>
      </c>
      <c r="D84" s="269" t="s">
        <v>36</v>
      </c>
      <c r="E84" s="284" t="s">
        <v>11</v>
      </c>
      <c r="F84" s="287">
        <v>12</v>
      </c>
      <c r="G84" s="245"/>
      <c r="H84" s="215">
        <f t="shared" si="17"/>
        <v>0</v>
      </c>
      <c r="I84" s="245"/>
      <c r="J84" s="246" t="e">
        <f>+H84/$I$109</f>
        <v>#DIV/0!</v>
      </c>
      <c r="K84" s="229"/>
      <c r="L84" s="231"/>
      <c r="M84" s="231"/>
      <c r="N84" s="231"/>
    </row>
    <row r="85" spans="2:14" s="220" customFormat="1" ht="38" thickBot="1" x14ac:dyDescent="0.3">
      <c r="B85" s="221"/>
      <c r="C85" s="213" t="s">
        <v>204</v>
      </c>
      <c r="D85" s="269" t="s">
        <v>38</v>
      </c>
      <c r="E85" s="284" t="s">
        <v>11</v>
      </c>
      <c r="F85" s="287">
        <v>23</v>
      </c>
      <c r="G85" s="245"/>
      <c r="H85" s="215">
        <f t="shared" si="17"/>
        <v>0</v>
      </c>
      <c r="I85" s="245"/>
      <c r="J85" s="246" t="e">
        <f>+H85/$I$109</f>
        <v>#DIV/0!</v>
      </c>
      <c r="K85" s="229"/>
      <c r="L85" s="231"/>
      <c r="M85" s="231"/>
      <c r="N85" s="231"/>
    </row>
    <row r="86" spans="2:14" s="9" customFormat="1" ht="13.5" thickBot="1" x14ac:dyDescent="0.3">
      <c r="B86" s="206"/>
      <c r="C86" s="159">
        <v>9</v>
      </c>
      <c r="D86" s="334" t="s">
        <v>135</v>
      </c>
      <c r="E86" s="335"/>
      <c r="F86" s="335"/>
      <c r="G86" s="335"/>
      <c r="H86" s="336"/>
      <c r="I86" s="21">
        <f>SUM(H88:H90)</f>
        <v>0</v>
      </c>
      <c r="J86" s="22" t="e">
        <f>I86/$I$109</f>
        <v>#DIV/0!</v>
      </c>
      <c r="K86" s="207"/>
      <c r="M86" s="116"/>
      <c r="N86" s="116"/>
    </row>
    <row r="87" spans="2:14" s="205" customFormat="1" ht="13" x14ac:dyDescent="0.25">
      <c r="B87" s="206"/>
      <c r="C87" s="160" t="s">
        <v>46</v>
      </c>
      <c r="D87" s="151" t="s">
        <v>146</v>
      </c>
      <c r="E87" s="146"/>
      <c r="F87" s="147"/>
      <c r="G87" s="148"/>
      <c r="H87" s="149"/>
      <c r="I87" s="148"/>
      <c r="J87" s="150"/>
      <c r="K87" s="207"/>
      <c r="M87" s="116"/>
      <c r="N87" s="116"/>
    </row>
    <row r="88" spans="2:14" s="220" customFormat="1" ht="62" customHeight="1" x14ac:dyDescent="0.25">
      <c r="B88" s="221"/>
      <c r="C88" s="213" t="s">
        <v>187</v>
      </c>
      <c r="D88" s="249" t="s">
        <v>139</v>
      </c>
      <c r="E88" s="243" t="s">
        <v>18</v>
      </c>
      <c r="F88" s="250">
        <v>1</v>
      </c>
      <c r="G88" s="291"/>
      <c r="H88" s="215">
        <f>F88*G88</f>
        <v>0</v>
      </c>
      <c r="I88" s="245"/>
      <c r="J88" s="246" t="e">
        <f>+H88/$I$109</f>
        <v>#DIV/0!</v>
      </c>
      <c r="K88" s="229"/>
      <c r="M88" s="231"/>
      <c r="N88" s="231"/>
    </row>
    <row r="89" spans="2:14" s="205" customFormat="1" ht="13" x14ac:dyDescent="0.25">
      <c r="B89" s="206"/>
      <c r="C89" s="161" t="s">
        <v>197</v>
      </c>
      <c r="D89" s="152" t="s">
        <v>149</v>
      </c>
      <c r="E89" s="153"/>
      <c r="F89" s="154"/>
      <c r="G89" s="155"/>
      <c r="H89" s="156"/>
      <c r="I89" s="155"/>
      <c r="J89" s="157"/>
      <c r="K89" s="207"/>
      <c r="M89" s="116"/>
      <c r="N89" s="116"/>
    </row>
    <row r="90" spans="2:14" s="220" customFormat="1" ht="62" customHeight="1" thickBot="1" x14ac:dyDescent="0.3">
      <c r="B90" s="221"/>
      <c r="C90" s="213" t="s">
        <v>198</v>
      </c>
      <c r="D90" s="249" t="s">
        <v>139</v>
      </c>
      <c r="E90" s="243" t="s">
        <v>18</v>
      </c>
      <c r="F90" s="250">
        <v>1</v>
      </c>
      <c r="G90" s="291"/>
      <c r="H90" s="215">
        <f>F90*G90</f>
        <v>0</v>
      </c>
      <c r="I90" s="245"/>
      <c r="J90" s="246" t="e">
        <f>+H90/$I$109</f>
        <v>#DIV/0!</v>
      </c>
      <c r="K90" s="229"/>
      <c r="M90" s="231"/>
      <c r="N90" s="231"/>
    </row>
    <row r="91" spans="2:14" s="9" customFormat="1" ht="13.5" thickBot="1" x14ac:dyDescent="0.3">
      <c r="B91" s="206"/>
      <c r="C91" s="159">
        <v>10</v>
      </c>
      <c r="D91" s="334" t="s">
        <v>51</v>
      </c>
      <c r="E91" s="335"/>
      <c r="F91" s="335"/>
      <c r="G91" s="335"/>
      <c r="H91" s="336"/>
      <c r="I91" s="21">
        <f>SUM(H92:H98)</f>
        <v>0</v>
      </c>
      <c r="J91" s="22" t="e">
        <f>I91/$I$109</f>
        <v>#DIV/0!</v>
      </c>
      <c r="K91" s="207"/>
      <c r="M91" s="116"/>
      <c r="N91" s="116"/>
    </row>
    <row r="92" spans="2:14" s="205" customFormat="1" ht="13" x14ac:dyDescent="0.25">
      <c r="B92" s="206"/>
      <c r="C92" s="160" t="s">
        <v>54</v>
      </c>
      <c r="D92" s="151" t="s">
        <v>146</v>
      </c>
      <c r="E92" s="146"/>
      <c r="F92" s="147"/>
      <c r="G92" s="148"/>
      <c r="H92" s="149"/>
      <c r="I92" s="148"/>
      <c r="J92" s="150"/>
      <c r="K92" s="207"/>
      <c r="M92" s="116"/>
      <c r="N92" s="116"/>
    </row>
    <row r="93" spans="2:14" s="220" customFormat="1" ht="37.5" x14ac:dyDescent="0.25">
      <c r="B93" s="221"/>
      <c r="C93" s="213" t="s">
        <v>205</v>
      </c>
      <c r="D93" s="269" t="s">
        <v>218</v>
      </c>
      <c r="E93" s="243" t="s">
        <v>18</v>
      </c>
      <c r="F93" s="250">
        <v>6</v>
      </c>
      <c r="G93" s="248"/>
      <c r="H93" s="254">
        <f t="shared" ref="H93" si="18">F93*G93</f>
        <v>0</v>
      </c>
      <c r="I93" s="245"/>
      <c r="J93" s="246" t="e">
        <f>+H93/$I$109</f>
        <v>#DIV/0!</v>
      </c>
      <c r="K93" s="229"/>
      <c r="L93" s="230"/>
      <c r="M93" s="231"/>
      <c r="N93" s="231"/>
    </row>
    <row r="94" spans="2:14" s="205" customFormat="1" ht="13" x14ac:dyDescent="0.25">
      <c r="B94" s="206"/>
      <c r="C94" s="161" t="s">
        <v>136</v>
      </c>
      <c r="D94" s="152" t="s">
        <v>149</v>
      </c>
      <c r="E94" s="153"/>
      <c r="F94" s="154"/>
      <c r="G94" s="155"/>
      <c r="H94" s="156"/>
      <c r="I94" s="155"/>
      <c r="J94" s="157"/>
      <c r="K94" s="207"/>
      <c r="M94" s="116"/>
      <c r="N94" s="116"/>
    </row>
    <row r="95" spans="2:14" s="220" customFormat="1" ht="37.5" x14ac:dyDescent="0.25">
      <c r="B95" s="221"/>
      <c r="C95" s="213" t="s">
        <v>206</v>
      </c>
      <c r="D95" s="269" t="s">
        <v>219</v>
      </c>
      <c r="E95" s="243" t="s">
        <v>18</v>
      </c>
      <c r="F95" s="250">
        <v>2</v>
      </c>
      <c r="G95" s="248"/>
      <c r="H95" s="254">
        <f t="shared" ref="H95:H96" si="19">F95*G95</f>
        <v>0</v>
      </c>
      <c r="I95" s="245"/>
      <c r="J95" s="246" t="e">
        <f>+H95/$I$109</f>
        <v>#DIV/0!</v>
      </c>
      <c r="K95" s="229"/>
      <c r="L95" s="230"/>
      <c r="M95" s="231"/>
      <c r="N95" s="231"/>
    </row>
    <row r="96" spans="2:14" s="220" customFormat="1" ht="37.5" x14ac:dyDescent="0.25">
      <c r="B96" s="221"/>
      <c r="C96" s="213" t="s">
        <v>207</v>
      </c>
      <c r="D96" s="269" t="s">
        <v>220</v>
      </c>
      <c r="E96" s="243" t="s">
        <v>18</v>
      </c>
      <c r="F96" s="250">
        <v>1</v>
      </c>
      <c r="G96" s="270"/>
      <c r="H96" s="254">
        <f t="shared" si="19"/>
        <v>0</v>
      </c>
      <c r="I96" s="245"/>
      <c r="J96" s="246"/>
      <c r="K96" s="229"/>
      <c r="L96" s="230"/>
      <c r="M96" s="231"/>
      <c r="N96" s="231"/>
    </row>
    <row r="97" spans="2:14" s="220" customFormat="1" x14ac:dyDescent="0.25">
      <c r="B97" s="221"/>
      <c r="C97" s="213" t="s">
        <v>215</v>
      </c>
      <c r="D97" s="269" t="s">
        <v>52</v>
      </c>
      <c r="E97" s="243" t="s">
        <v>18</v>
      </c>
      <c r="F97" s="250">
        <v>1</v>
      </c>
      <c r="G97" s="248"/>
      <c r="H97" s="254">
        <f t="shared" ref="H97" si="20">F97*G97</f>
        <v>0</v>
      </c>
      <c r="I97" s="245"/>
      <c r="J97" s="246" t="e">
        <f>+H97/$I$109</f>
        <v>#DIV/0!</v>
      </c>
      <c r="K97" s="229"/>
      <c r="L97" s="230"/>
      <c r="M97" s="231"/>
      <c r="N97" s="231"/>
    </row>
    <row r="98" spans="2:14" s="220" customFormat="1" ht="25.5" thickBot="1" x14ac:dyDescent="0.3">
      <c r="B98" s="221"/>
      <c r="C98" s="213" t="s">
        <v>216</v>
      </c>
      <c r="D98" s="269" t="s">
        <v>213</v>
      </c>
      <c r="E98" s="243" t="s">
        <v>18</v>
      </c>
      <c r="F98" s="250">
        <v>1</v>
      </c>
      <c r="G98" s="248"/>
      <c r="H98" s="254">
        <f t="shared" ref="H98" si="21">F98*G98</f>
        <v>0</v>
      </c>
      <c r="I98" s="245"/>
      <c r="J98" s="246" t="e">
        <f>+H98/$I$109</f>
        <v>#DIV/0!</v>
      </c>
      <c r="K98" s="229"/>
      <c r="L98" s="230"/>
      <c r="M98" s="231"/>
      <c r="N98" s="231"/>
    </row>
    <row r="99" spans="2:14" s="9" customFormat="1" ht="13.5" thickBot="1" x14ac:dyDescent="0.3">
      <c r="B99" s="206"/>
      <c r="C99" s="159">
        <v>11</v>
      </c>
      <c r="D99" s="334" t="s">
        <v>53</v>
      </c>
      <c r="E99" s="335"/>
      <c r="F99" s="335"/>
      <c r="G99" s="335"/>
      <c r="H99" s="336"/>
      <c r="I99" s="21">
        <f>SUM(H100:H101)</f>
        <v>0</v>
      </c>
      <c r="J99" s="22" t="e">
        <f>I99/$I$109</f>
        <v>#DIV/0!</v>
      </c>
      <c r="K99" s="207"/>
      <c r="L99" s="167"/>
      <c r="M99" s="116"/>
      <c r="N99" s="116"/>
    </row>
    <row r="100" spans="2:14" s="205" customFormat="1" ht="13" x14ac:dyDescent="0.25">
      <c r="B100" s="206"/>
      <c r="C100" s="161" t="s">
        <v>55</v>
      </c>
      <c r="D100" s="152" t="s">
        <v>149</v>
      </c>
      <c r="E100" s="153"/>
      <c r="F100" s="154"/>
      <c r="G100" s="155"/>
      <c r="H100" s="156"/>
      <c r="I100" s="155"/>
      <c r="J100" s="157"/>
      <c r="K100" s="207"/>
      <c r="M100" s="116"/>
      <c r="N100" s="116"/>
    </row>
    <row r="101" spans="2:14" s="220" customFormat="1" ht="75.5" thickBot="1" x14ac:dyDescent="0.3">
      <c r="B101" s="221"/>
      <c r="C101" s="213" t="s">
        <v>208</v>
      </c>
      <c r="D101" s="249" t="s">
        <v>233</v>
      </c>
      <c r="E101" s="243" t="s">
        <v>18</v>
      </c>
      <c r="F101" s="250">
        <v>1</v>
      </c>
      <c r="G101" s="251"/>
      <c r="H101" s="215">
        <f t="shared" ref="H101" si="22">F101*G101</f>
        <v>0</v>
      </c>
      <c r="I101" s="245"/>
      <c r="J101" s="246" t="e">
        <f>+H101/$I$109</f>
        <v>#DIV/0!</v>
      </c>
      <c r="K101" s="229"/>
      <c r="M101" s="231"/>
      <c r="N101" s="231"/>
    </row>
    <row r="102" spans="2:14" s="9" customFormat="1" ht="13.5" thickBot="1" x14ac:dyDescent="0.3">
      <c r="B102" s="206"/>
      <c r="C102" s="159">
        <v>12</v>
      </c>
      <c r="D102" s="334" t="s">
        <v>133</v>
      </c>
      <c r="E102" s="335"/>
      <c r="F102" s="335"/>
      <c r="G102" s="335"/>
      <c r="H102" s="336"/>
      <c r="I102" s="21">
        <f>SUM(H103:H104)</f>
        <v>0</v>
      </c>
      <c r="J102" s="22" t="e">
        <f>I102/$I$109</f>
        <v>#DIV/0!</v>
      </c>
      <c r="K102" s="207"/>
      <c r="L102" s="116"/>
      <c r="M102" s="116"/>
      <c r="N102" s="116"/>
    </row>
    <row r="103" spans="2:14" s="205" customFormat="1" ht="13" x14ac:dyDescent="0.25">
      <c r="B103" s="206"/>
      <c r="C103" s="161" t="s">
        <v>75</v>
      </c>
      <c r="D103" s="151" t="s">
        <v>146</v>
      </c>
      <c r="E103" s="153"/>
      <c r="F103" s="154"/>
      <c r="G103" s="155"/>
      <c r="H103" s="156"/>
      <c r="I103" s="155"/>
      <c r="J103" s="157"/>
      <c r="K103" s="207"/>
      <c r="M103" s="116"/>
      <c r="N103" s="116"/>
    </row>
    <row r="104" spans="2:14" s="220" customFormat="1" ht="25.5" thickBot="1" x14ac:dyDescent="0.3">
      <c r="B104" s="221"/>
      <c r="C104" s="213" t="s">
        <v>209</v>
      </c>
      <c r="D104" s="249" t="s">
        <v>134</v>
      </c>
      <c r="E104" s="243" t="s">
        <v>16</v>
      </c>
      <c r="F104" s="250">
        <v>45</v>
      </c>
      <c r="G104" s="251"/>
      <c r="H104" s="215">
        <f t="shared" ref="H104" si="23">F104*G104</f>
        <v>0</v>
      </c>
      <c r="I104" s="245"/>
      <c r="J104" s="246" t="e">
        <f>+H104/$I$109</f>
        <v>#DIV/0!</v>
      </c>
      <c r="K104" s="229"/>
      <c r="M104" s="231"/>
      <c r="N104" s="231"/>
    </row>
    <row r="105" spans="2:14" s="9" customFormat="1" ht="13.5" thickBot="1" x14ac:dyDescent="0.3">
      <c r="B105" s="206"/>
      <c r="C105" s="159">
        <v>13</v>
      </c>
      <c r="D105" s="334" t="s">
        <v>129</v>
      </c>
      <c r="E105" s="335"/>
      <c r="F105" s="335"/>
      <c r="G105" s="335"/>
      <c r="H105" s="336"/>
      <c r="I105" s="21">
        <f>SUM(H106:H107)</f>
        <v>0</v>
      </c>
      <c r="J105" s="22" t="e">
        <f>I105/$I$109</f>
        <v>#DIV/0!</v>
      </c>
      <c r="K105" s="207"/>
      <c r="M105" s="116"/>
      <c r="N105" s="116"/>
    </row>
    <row r="106" spans="2:14" s="9" customFormat="1" x14ac:dyDescent="0.25">
      <c r="B106" s="206"/>
      <c r="C106" s="292" t="s">
        <v>131</v>
      </c>
      <c r="D106" s="269" t="s">
        <v>56</v>
      </c>
      <c r="E106" s="243" t="s">
        <v>57</v>
      </c>
      <c r="F106" s="250">
        <v>4</v>
      </c>
      <c r="G106" s="248"/>
      <c r="H106" s="254">
        <f>F106*G106</f>
        <v>0</v>
      </c>
      <c r="I106" s="293"/>
      <c r="J106" s="294" t="e">
        <f t="shared" ref="J106:J107" si="24">+H106/$I$109</f>
        <v>#DIV/0!</v>
      </c>
      <c r="K106" s="207"/>
      <c r="L106" s="46"/>
      <c r="M106" s="116"/>
      <c r="N106" s="116"/>
    </row>
    <row r="107" spans="2:14" s="9" customFormat="1" x14ac:dyDescent="0.25">
      <c r="B107" s="206"/>
      <c r="C107" s="292" t="s">
        <v>132</v>
      </c>
      <c r="D107" s="269" t="s">
        <v>58</v>
      </c>
      <c r="E107" s="243" t="s">
        <v>11</v>
      </c>
      <c r="F107" s="250">
        <f>F12</f>
        <v>1129</v>
      </c>
      <c r="G107" s="248"/>
      <c r="H107" s="254">
        <f>F107*G107</f>
        <v>0</v>
      </c>
      <c r="I107" s="293"/>
      <c r="J107" s="294" t="e">
        <f t="shared" si="24"/>
        <v>#DIV/0!</v>
      </c>
      <c r="K107" s="207"/>
      <c r="M107" s="116"/>
      <c r="N107" s="116"/>
    </row>
    <row r="108" spans="2:14" s="9" customFormat="1" ht="13" thickBot="1" x14ac:dyDescent="0.3">
      <c r="B108" s="206"/>
      <c r="C108" s="295"/>
      <c r="D108" s="296"/>
      <c r="E108" s="297"/>
      <c r="F108" s="298"/>
      <c r="G108" s="299"/>
      <c r="H108" s="300"/>
      <c r="I108" s="301"/>
      <c r="J108" s="302"/>
      <c r="K108" s="207"/>
      <c r="M108" s="116"/>
      <c r="N108" s="116"/>
    </row>
    <row r="109" spans="2:14" s="9" customFormat="1" ht="16" thickBot="1" x14ac:dyDescent="0.3">
      <c r="B109" s="206"/>
      <c r="C109" s="345" t="s">
        <v>59</v>
      </c>
      <c r="D109" s="346"/>
      <c r="E109" s="346"/>
      <c r="F109" s="346"/>
      <c r="G109" s="346"/>
      <c r="H109" s="347"/>
      <c r="I109" s="25">
        <f>SUM(H11:H107)</f>
        <v>0</v>
      </c>
      <c r="J109" s="26" t="e">
        <f>+I109/I109</f>
        <v>#DIV/0!</v>
      </c>
      <c r="K109" s="207"/>
      <c r="L109" s="116"/>
      <c r="M109" s="116"/>
      <c r="N109" s="116"/>
    </row>
    <row r="110" spans="2:14" s="9" customFormat="1" ht="16" thickBot="1" x14ac:dyDescent="0.3">
      <c r="B110" s="206"/>
      <c r="C110" s="303"/>
      <c r="D110" s="304"/>
      <c r="E110" s="304"/>
      <c r="F110" s="304"/>
      <c r="G110" s="304"/>
      <c r="H110" s="304"/>
      <c r="I110" s="305"/>
      <c r="J110" s="28"/>
      <c r="K110" s="207"/>
      <c r="M110" s="116"/>
      <c r="N110" s="116"/>
    </row>
    <row r="111" spans="2:14" s="9" customFormat="1" ht="12.75" customHeight="1" thickBot="1" x14ac:dyDescent="0.3">
      <c r="B111" s="206"/>
      <c r="C111" s="162" t="s">
        <v>60</v>
      </c>
      <c r="D111" s="29" t="s">
        <v>59</v>
      </c>
      <c r="E111" s="30"/>
      <c r="F111" s="30"/>
      <c r="G111" s="30"/>
      <c r="H111" s="31"/>
      <c r="I111" s="32">
        <f>+I109</f>
        <v>0</v>
      </c>
      <c r="J111" s="295"/>
      <c r="K111" s="207"/>
      <c r="M111" s="116"/>
      <c r="N111" s="116"/>
    </row>
    <row r="112" spans="2:14" s="9" customFormat="1" ht="12.75" customHeight="1" thickBot="1" x14ac:dyDescent="0.3">
      <c r="B112" s="206"/>
      <c r="C112" s="163"/>
      <c r="D112" s="33" t="s">
        <v>61</v>
      </c>
      <c r="E112" s="34" t="s">
        <v>62</v>
      </c>
      <c r="F112" s="35"/>
      <c r="G112" s="368"/>
      <c r="H112" s="369"/>
      <c r="I112" s="36">
        <f>I111*$F$112%</f>
        <v>0</v>
      </c>
      <c r="J112" s="295"/>
      <c r="K112" s="207"/>
      <c r="M112" s="116"/>
      <c r="N112" s="116"/>
    </row>
    <row r="113" spans="2:14" s="9" customFormat="1" ht="12.75" customHeight="1" thickBot="1" x14ac:dyDescent="0.3">
      <c r="B113" s="206"/>
      <c r="C113" s="162" t="s">
        <v>63</v>
      </c>
      <c r="D113" s="350" t="s">
        <v>64</v>
      </c>
      <c r="E113" s="353"/>
      <c r="F113" s="353"/>
      <c r="G113" s="353"/>
      <c r="H113" s="353"/>
      <c r="I113" s="32">
        <f>SUM(I111:I112)</f>
        <v>0</v>
      </c>
      <c r="J113" s="295"/>
      <c r="K113" s="207"/>
      <c r="M113" s="116"/>
      <c r="N113" s="116"/>
    </row>
    <row r="114" spans="2:14" s="9" customFormat="1" ht="12.75" customHeight="1" x14ac:dyDescent="0.25">
      <c r="B114" s="206"/>
      <c r="C114" s="163"/>
      <c r="D114" s="33" t="s">
        <v>65</v>
      </c>
      <c r="E114" s="37" t="s">
        <v>62</v>
      </c>
      <c r="F114" s="38"/>
      <c r="G114" s="357"/>
      <c r="H114" s="358"/>
      <c r="I114" s="39">
        <f>I113*$F$114%</f>
        <v>0</v>
      </c>
      <c r="J114" s="295"/>
      <c r="K114" s="207"/>
      <c r="M114" s="116"/>
      <c r="N114" s="116"/>
    </row>
    <row r="115" spans="2:14" s="9" customFormat="1" ht="12.75" customHeight="1" thickBot="1" x14ac:dyDescent="0.3">
      <c r="B115" s="206"/>
      <c r="C115" s="163"/>
      <c r="D115" s="112" t="s">
        <v>66</v>
      </c>
      <c r="E115" s="127" t="s">
        <v>62</v>
      </c>
      <c r="F115" s="128"/>
      <c r="G115" s="359"/>
      <c r="H115" s="360"/>
      <c r="I115" s="113">
        <f>I113*$F$115%</f>
        <v>0</v>
      </c>
      <c r="J115" s="295"/>
      <c r="K115" s="207"/>
      <c r="M115" s="116"/>
      <c r="N115" s="116"/>
    </row>
    <row r="116" spans="2:14" s="9" customFormat="1" ht="12.75" customHeight="1" thickBot="1" x14ac:dyDescent="0.3">
      <c r="B116" s="206"/>
      <c r="C116" s="162" t="s">
        <v>67</v>
      </c>
      <c r="D116" s="350" t="s">
        <v>68</v>
      </c>
      <c r="E116" s="353"/>
      <c r="F116" s="353"/>
      <c r="G116" s="353"/>
      <c r="H116" s="40"/>
      <c r="I116" s="32">
        <f>SUM(I113:I115)</f>
        <v>0</v>
      </c>
      <c r="J116" s="295"/>
      <c r="K116" s="207"/>
      <c r="M116" s="116"/>
      <c r="N116" s="116"/>
    </row>
    <row r="117" spans="2:14" s="9" customFormat="1" ht="12.75" customHeight="1" thickBot="1" x14ac:dyDescent="0.3">
      <c r="B117" s="206"/>
      <c r="C117" s="164"/>
      <c r="D117" s="47" t="s">
        <v>69</v>
      </c>
      <c r="E117" s="34" t="s">
        <v>62</v>
      </c>
      <c r="F117" s="35"/>
      <c r="G117" s="368"/>
      <c r="H117" s="369"/>
      <c r="I117" s="39">
        <f>I116*$F$117%</f>
        <v>0</v>
      </c>
      <c r="J117" s="295"/>
      <c r="K117" s="207"/>
      <c r="M117" s="116"/>
      <c r="N117" s="116"/>
    </row>
    <row r="118" spans="2:14" s="9" customFormat="1" ht="12.75" customHeight="1" thickBot="1" x14ac:dyDescent="0.3">
      <c r="B118" s="206"/>
      <c r="C118" s="162" t="s">
        <v>70</v>
      </c>
      <c r="D118" s="350" t="s">
        <v>71</v>
      </c>
      <c r="E118" s="351"/>
      <c r="F118" s="351"/>
      <c r="G118" s="351"/>
      <c r="H118" s="352"/>
      <c r="I118" s="25">
        <f>SUM(I116+I117)</f>
        <v>0</v>
      </c>
      <c r="J118" s="295"/>
      <c r="K118" s="207"/>
      <c r="M118" s="116"/>
      <c r="N118" s="116"/>
    </row>
    <row r="119" spans="2:14" s="9" customFormat="1" ht="12.75" customHeight="1" thickBot="1" x14ac:dyDescent="0.3">
      <c r="B119" s="206"/>
      <c r="C119" s="306"/>
      <c r="D119" s="307"/>
      <c r="E119" s="306"/>
      <c r="F119" s="306"/>
      <c r="G119" s="301"/>
      <c r="H119" s="301"/>
      <c r="I119" s="308"/>
      <c r="J119" s="295"/>
      <c r="K119" s="207"/>
      <c r="M119" s="116"/>
      <c r="N119" s="116"/>
    </row>
    <row r="120" spans="2:14" s="9" customFormat="1" ht="12.75" customHeight="1" thickBot="1" x14ac:dyDescent="0.3">
      <c r="B120" s="206"/>
      <c r="C120" s="306"/>
      <c r="D120" s="350" t="s">
        <v>72</v>
      </c>
      <c r="E120" s="353"/>
      <c r="F120" s="353"/>
      <c r="G120" s="353"/>
      <c r="H120" s="354"/>
      <c r="I120" s="41" t="e">
        <f>+I118/I111</f>
        <v>#DIV/0!</v>
      </c>
      <c r="J120" s="295"/>
      <c r="K120" s="207"/>
      <c r="M120" s="116"/>
      <c r="N120" s="116"/>
    </row>
    <row r="121" spans="2:14" s="9" customFormat="1" ht="12.75" customHeight="1" thickBot="1" x14ac:dyDescent="0.3">
      <c r="B121" s="206"/>
      <c r="C121" s="306"/>
      <c r="D121" s="309"/>
      <c r="E121" s="279"/>
      <c r="F121" s="279"/>
      <c r="G121" s="279"/>
      <c r="H121" s="279"/>
      <c r="I121" s="48"/>
      <c r="J121" s="295"/>
      <c r="K121" s="207"/>
      <c r="M121" s="116"/>
      <c r="N121" s="116"/>
    </row>
    <row r="122" spans="2:14" s="9" customFormat="1" ht="12.75" customHeight="1" thickBot="1" x14ac:dyDescent="0.3">
      <c r="B122" s="206"/>
      <c r="C122" s="345" t="s">
        <v>73</v>
      </c>
      <c r="D122" s="346"/>
      <c r="E122" s="346"/>
      <c r="F122" s="346"/>
      <c r="G122" s="346"/>
      <c r="H122" s="347"/>
      <c r="I122" s="348" t="e">
        <f>I109*I120</f>
        <v>#DIV/0!</v>
      </c>
      <c r="J122" s="349"/>
      <c r="K122" s="207"/>
      <c r="M122" s="116"/>
      <c r="N122" s="116"/>
    </row>
    <row r="123" spans="2:14" s="9" customFormat="1" ht="12.75" customHeight="1" thickBot="1" x14ac:dyDescent="0.3">
      <c r="B123" s="206"/>
      <c r="C123" s="355"/>
      <c r="D123" s="355"/>
      <c r="E123" s="356"/>
      <c r="F123" s="356"/>
      <c r="G123" s="356"/>
      <c r="H123" s="356"/>
      <c r="I123" s="356"/>
      <c r="J123" s="355"/>
      <c r="K123" s="10"/>
      <c r="M123" s="116"/>
      <c r="N123" s="116"/>
    </row>
    <row r="124" spans="2:14" s="9" customFormat="1" ht="12.75" customHeight="1" thickBot="1" x14ac:dyDescent="0.3">
      <c r="B124" s="206"/>
      <c r="C124" s="159">
        <f>+C105+1</f>
        <v>14</v>
      </c>
      <c r="D124" s="334" t="s">
        <v>74</v>
      </c>
      <c r="E124" s="335"/>
      <c r="F124" s="335"/>
      <c r="G124" s="335"/>
      <c r="H124" s="336"/>
      <c r="I124" s="42">
        <f>SUM(H125:H126)</f>
        <v>0</v>
      </c>
      <c r="J124" s="43"/>
      <c r="K124" s="207"/>
      <c r="M124" s="116"/>
      <c r="N124" s="116"/>
    </row>
    <row r="125" spans="2:14" s="9" customFormat="1" ht="12.75" customHeight="1" x14ac:dyDescent="0.25">
      <c r="B125" s="206"/>
      <c r="C125" s="292" t="s">
        <v>137</v>
      </c>
      <c r="D125" s="129" t="s">
        <v>76</v>
      </c>
      <c r="E125" s="27" t="s">
        <v>57</v>
      </c>
      <c r="F125" s="310">
        <v>4</v>
      </c>
      <c r="G125" s="209"/>
      <c r="H125" s="114">
        <f>F125*G125</f>
        <v>0</v>
      </c>
      <c r="I125" s="115"/>
      <c r="J125" s="295"/>
      <c r="K125" s="207"/>
      <c r="L125" s="46"/>
      <c r="M125" s="116"/>
      <c r="N125" s="116"/>
    </row>
    <row r="126" spans="2:14" s="9" customFormat="1" ht="12.75" customHeight="1" x14ac:dyDescent="0.25">
      <c r="B126" s="206"/>
      <c r="C126" s="292" t="s">
        <v>138</v>
      </c>
      <c r="D126" s="311" t="s">
        <v>77</v>
      </c>
      <c r="E126" s="27" t="s">
        <v>57</v>
      </c>
      <c r="F126" s="310">
        <v>4</v>
      </c>
      <c r="G126" s="208"/>
      <c r="H126" s="114">
        <f>F126*G126</f>
        <v>0</v>
      </c>
      <c r="I126" s="208"/>
      <c r="J126" s="295"/>
      <c r="K126" s="207"/>
      <c r="L126" s="46"/>
      <c r="M126" s="116"/>
      <c r="N126" s="116"/>
    </row>
    <row r="127" spans="2:14" s="9" customFormat="1" ht="12.75" customHeight="1" thickBot="1" x14ac:dyDescent="0.3">
      <c r="B127" s="206"/>
      <c r="C127" s="312"/>
      <c r="D127" s="313"/>
      <c r="E127" s="314"/>
      <c r="F127" s="312"/>
      <c r="G127" s="312"/>
      <c r="H127" s="301"/>
      <c r="I127" s="301"/>
      <c r="J127" s="301"/>
      <c r="K127" s="10"/>
      <c r="L127" s="46"/>
      <c r="M127" s="116"/>
      <c r="N127" s="116"/>
    </row>
    <row r="128" spans="2:14" s="9" customFormat="1" ht="23.25" customHeight="1" thickBot="1" x14ac:dyDescent="0.3">
      <c r="B128" s="206"/>
      <c r="C128" s="345" t="s">
        <v>78</v>
      </c>
      <c r="D128" s="346"/>
      <c r="E128" s="346"/>
      <c r="F128" s="346"/>
      <c r="G128" s="346"/>
      <c r="H128" s="347"/>
      <c r="I128" s="348" t="e">
        <f>+I122+I124</f>
        <v>#DIV/0!</v>
      </c>
      <c r="J128" s="349"/>
      <c r="K128" s="10"/>
      <c r="L128" s="46"/>
      <c r="M128" s="120"/>
      <c r="N128" s="116"/>
    </row>
    <row r="129" spans="2:14" s="9" customFormat="1" x14ac:dyDescent="0.25">
      <c r="B129" s="206"/>
      <c r="C129" s="315"/>
      <c r="D129" s="316"/>
      <c r="E129" s="316"/>
      <c r="F129" s="316"/>
      <c r="G129" s="316"/>
      <c r="H129" s="316"/>
      <c r="I129" s="316"/>
      <c r="J129" s="316"/>
      <c r="K129" s="207"/>
      <c r="L129"/>
      <c r="M129" s="120"/>
      <c r="N129" s="116"/>
    </row>
    <row r="130" spans="2:14" s="9" customFormat="1" ht="13" x14ac:dyDescent="0.25">
      <c r="B130" s="206"/>
      <c r="C130" s="137" t="s">
        <v>79</v>
      </c>
      <c r="D130" s="131"/>
      <c r="E130" s="131"/>
      <c r="F130" s="131"/>
      <c r="G130" s="131"/>
      <c r="H130" s="136"/>
      <c r="I130" s="138" t="s">
        <v>80</v>
      </c>
      <c r="J130" s="138" t="s">
        <v>125</v>
      </c>
      <c r="K130" s="10"/>
      <c r="M130" s="116"/>
      <c r="N130" s="116"/>
    </row>
    <row r="131" spans="2:14" s="168" customFormat="1" ht="13" x14ac:dyDescent="0.25">
      <c r="B131" s="322"/>
      <c r="C131" s="169">
        <f>+C11</f>
        <v>1</v>
      </c>
      <c r="D131" s="170" t="str">
        <f t="shared" ref="D131:D143" si="25">+VLOOKUP(C131,$C$11:$J$107,2,0)</f>
        <v>TAREAS PRELIMINARES</v>
      </c>
      <c r="E131" s="171"/>
      <c r="F131" s="171"/>
      <c r="G131" s="171"/>
      <c r="H131" s="172"/>
      <c r="I131" s="173" t="e">
        <f>+I11*$I$120</f>
        <v>#DIV/0!</v>
      </c>
      <c r="J131" s="174" t="e">
        <f>+I131/$I$128</f>
        <v>#DIV/0!</v>
      </c>
      <c r="K131" s="323"/>
      <c r="M131" s="126"/>
      <c r="N131" s="126"/>
    </row>
    <row r="132" spans="2:14" s="168" customFormat="1" ht="13" x14ac:dyDescent="0.25">
      <c r="B132" s="322"/>
      <c r="C132" s="169">
        <f>+C15</f>
        <v>2</v>
      </c>
      <c r="D132" s="170" t="str">
        <f t="shared" si="25"/>
        <v>DEMOLICIONES Y RETIROS</v>
      </c>
      <c r="E132" s="175"/>
      <c r="F132" s="176"/>
      <c r="G132" s="176"/>
      <c r="H132" s="177"/>
      <c r="I132" s="173" t="e">
        <f>+I15*$I$120</f>
        <v>#DIV/0!</v>
      </c>
      <c r="J132" s="174" t="e">
        <f t="shared" ref="J132:J143" si="26">+I132/$I$128</f>
        <v>#DIV/0!</v>
      </c>
      <c r="K132" s="323"/>
      <c r="M132" s="126"/>
      <c r="N132" s="126"/>
    </row>
    <row r="133" spans="2:14" s="168" customFormat="1" ht="13" x14ac:dyDescent="0.25">
      <c r="B133" s="322"/>
      <c r="C133" s="210">
        <f>+C28</f>
        <v>3</v>
      </c>
      <c r="D133" s="170" t="str">
        <f t="shared" si="25"/>
        <v>ALBAÑILERIA</v>
      </c>
      <c r="E133" s="175"/>
      <c r="F133" s="176"/>
      <c r="G133" s="176"/>
      <c r="H133" s="177"/>
      <c r="I133" s="173" t="e">
        <f>+I28*$I$120</f>
        <v>#DIV/0!</v>
      </c>
      <c r="J133" s="174" t="e">
        <f t="shared" si="26"/>
        <v>#DIV/0!</v>
      </c>
      <c r="K133" s="323"/>
      <c r="M133" s="126"/>
      <c r="N133" s="126"/>
    </row>
    <row r="134" spans="2:14" s="168" customFormat="1" ht="13" x14ac:dyDescent="0.25">
      <c r="B134" s="322"/>
      <c r="C134" s="212">
        <v>4</v>
      </c>
      <c r="D134" s="170" t="str">
        <f t="shared" si="25"/>
        <v>CONSTRUCCIÓN EN SECO</v>
      </c>
      <c r="E134" s="175"/>
      <c r="F134" s="176"/>
      <c r="G134" s="176"/>
      <c r="H134" s="177"/>
      <c r="I134" s="173" t="e">
        <f>+I33*$I$120</f>
        <v>#DIV/0!</v>
      </c>
      <c r="J134" s="174" t="e">
        <f t="shared" si="26"/>
        <v>#DIV/0!</v>
      </c>
      <c r="K134" s="323"/>
      <c r="M134" s="126"/>
      <c r="N134" s="126"/>
    </row>
    <row r="135" spans="2:14" s="183" customFormat="1" ht="13" x14ac:dyDescent="0.3">
      <c r="B135" s="324"/>
      <c r="C135" s="211">
        <f>+C37</f>
        <v>5</v>
      </c>
      <c r="D135" s="179" t="str">
        <f t="shared" si="25"/>
        <v>PINTURAS</v>
      </c>
      <c r="E135" s="180"/>
      <c r="F135" s="181"/>
      <c r="G135" s="181"/>
      <c r="H135" s="182"/>
      <c r="I135" s="173" t="e">
        <f>+I37*$I$120</f>
        <v>#DIV/0!</v>
      </c>
      <c r="J135" s="174" t="e">
        <f t="shared" si="26"/>
        <v>#DIV/0!</v>
      </c>
      <c r="K135" s="325"/>
      <c r="M135" s="184"/>
      <c r="N135" s="184"/>
    </row>
    <row r="136" spans="2:14" s="183" customFormat="1" ht="13" x14ac:dyDescent="0.3">
      <c r="B136" s="324"/>
      <c r="C136" s="178">
        <f>+C50</f>
        <v>6</v>
      </c>
      <c r="D136" s="179" t="str">
        <f t="shared" si="25"/>
        <v>SOLADOS, ZÓCALOS Y SOLÍAS</v>
      </c>
      <c r="E136" s="180"/>
      <c r="F136" s="181"/>
      <c r="G136" s="181"/>
      <c r="H136" s="182"/>
      <c r="I136" s="173" t="e">
        <f>+I50*$I$120</f>
        <v>#DIV/0!</v>
      </c>
      <c r="J136" s="174" t="e">
        <f t="shared" si="26"/>
        <v>#DIV/0!</v>
      </c>
      <c r="K136" s="325"/>
      <c r="M136" s="184"/>
      <c r="N136" s="184"/>
    </row>
    <row r="137" spans="2:14" s="183" customFormat="1" ht="13" x14ac:dyDescent="0.3">
      <c r="B137" s="324"/>
      <c r="C137" s="178">
        <f>+C55</f>
        <v>7</v>
      </c>
      <c r="D137" s="179" t="str">
        <f t="shared" si="25"/>
        <v>CARPINTERIAS</v>
      </c>
      <c r="E137" s="180"/>
      <c r="F137" s="181"/>
      <c r="G137" s="181"/>
      <c r="H137" s="182"/>
      <c r="I137" s="173" t="e">
        <f>+I55*$I$120</f>
        <v>#DIV/0!</v>
      </c>
      <c r="J137" s="174" t="e">
        <f t="shared" si="26"/>
        <v>#DIV/0!</v>
      </c>
      <c r="K137" s="325"/>
      <c r="M137" s="184"/>
      <c r="N137" s="184"/>
    </row>
    <row r="138" spans="2:14" s="183" customFormat="1" ht="13" x14ac:dyDescent="0.3">
      <c r="B138" s="324"/>
      <c r="C138" s="185">
        <v>8</v>
      </c>
      <c r="D138" s="179" t="str">
        <f t="shared" si="25"/>
        <v>IMPERMEABILIZACIÓN</v>
      </c>
      <c r="E138" s="180"/>
      <c r="F138" s="181"/>
      <c r="G138" s="181"/>
      <c r="H138" s="182"/>
      <c r="I138" s="173" t="e">
        <f>+I63*$I$120</f>
        <v>#DIV/0!</v>
      </c>
      <c r="J138" s="174" t="e">
        <f t="shared" ref="J138" si="27">+I138/$I$128</f>
        <v>#DIV/0!</v>
      </c>
      <c r="K138" s="325"/>
      <c r="M138" s="184"/>
      <c r="N138" s="184"/>
    </row>
    <row r="139" spans="2:14" s="183" customFormat="1" ht="13" x14ac:dyDescent="0.3">
      <c r="B139" s="324"/>
      <c r="C139" s="185">
        <f>+C86</f>
        <v>9</v>
      </c>
      <c r="D139" s="179" t="str">
        <f t="shared" si="25"/>
        <v>HERRERIA</v>
      </c>
      <c r="E139" s="180"/>
      <c r="F139" s="181"/>
      <c r="G139" s="181"/>
      <c r="H139" s="182"/>
      <c r="I139" s="173" t="e">
        <f>+I86*$I$120</f>
        <v>#DIV/0!</v>
      </c>
      <c r="J139" s="174" t="e">
        <f t="shared" si="26"/>
        <v>#DIV/0!</v>
      </c>
      <c r="K139" s="325"/>
      <c r="M139" s="184"/>
      <c r="N139" s="184"/>
    </row>
    <row r="140" spans="2:14" s="183" customFormat="1" ht="13" x14ac:dyDescent="0.3">
      <c r="B140" s="324"/>
      <c r="C140" s="178">
        <f>+C91</f>
        <v>10</v>
      </c>
      <c r="D140" s="179" t="str">
        <f t="shared" si="25"/>
        <v>INSTALACION ELECTRICA</v>
      </c>
      <c r="E140" s="180"/>
      <c r="F140" s="181"/>
      <c r="G140" s="181"/>
      <c r="H140" s="182"/>
      <c r="I140" s="173" t="e">
        <f>+I91*$I$120</f>
        <v>#DIV/0!</v>
      </c>
      <c r="J140" s="174" t="e">
        <f t="shared" si="26"/>
        <v>#DIV/0!</v>
      </c>
      <c r="K140" s="325"/>
      <c r="M140" s="184"/>
      <c r="N140" s="184"/>
    </row>
    <row r="141" spans="2:14" s="183" customFormat="1" ht="13" x14ac:dyDescent="0.3">
      <c r="B141" s="324"/>
      <c r="C141" s="178">
        <f>+C99</f>
        <v>11</v>
      </c>
      <c r="D141" s="179" t="str">
        <f t="shared" si="25"/>
        <v>INSTALACION TERMOMECÁNICA</v>
      </c>
      <c r="E141" s="180"/>
      <c r="F141" s="181"/>
      <c r="G141" s="181"/>
      <c r="H141" s="182"/>
      <c r="I141" s="173" t="e">
        <f>+I99*$I$120</f>
        <v>#DIV/0!</v>
      </c>
      <c r="J141" s="174" t="e">
        <f t="shared" si="26"/>
        <v>#DIV/0!</v>
      </c>
      <c r="K141" s="325"/>
      <c r="M141" s="184"/>
      <c r="N141" s="184"/>
    </row>
    <row r="142" spans="2:14" s="183" customFormat="1" ht="13" x14ac:dyDescent="0.3">
      <c r="B142" s="324"/>
      <c r="C142" s="185">
        <f>+C102</f>
        <v>12</v>
      </c>
      <c r="D142" s="179" t="str">
        <f t="shared" si="25"/>
        <v>INSTALACION DE GAS</v>
      </c>
      <c r="E142" s="180"/>
      <c r="F142" s="181"/>
      <c r="G142" s="181"/>
      <c r="H142" s="182"/>
      <c r="I142" s="173" t="e">
        <f>+I102*$I$120</f>
        <v>#DIV/0!</v>
      </c>
      <c r="J142" s="174" t="e">
        <f t="shared" si="26"/>
        <v>#DIV/0!</v>
      </c>
      <c r="K142" s="325"/>
      <c r="M142" s="184"/>
      <c r="N142" s="184"/>
    </row>
    <row r="143" spans="2:14" s="183" customFormat="1" ht="13" x14ac:dyDescent="0.3">
      <c r="B143" s="324"/>
      <c r="C143" s="178">
        <f>+C105</f>
        <v>13</v>
      </c>
      <c r="D143" s="179" t="str">
        <f t="shared" si="25"/>
        <v>LIMPIEZA DE OBRA</v>
      </c>
      <c r="E143" s="180"/>
      <c r="F143" s="181"/>
      <c r="G143" s="181"/>
      <c r="H143" s="182"/>
      <c r="I143" s="173" t="e">
        <f>+I105*$I$120</f>
        <v>#DIV/0!</v>
      </c>
      <c r="J143" s="174" t="e">
        <f t="shared" si="26"/>
        <v>#DIV/0!</v>
      </c>
      <c r="K143" s="325"/>
      <c r="M143" s="184"/>
      <c r="N143" s="184"/>
    </row>
    <row r="144" spans="2:14" ht="13" x14ac:dyDescent="0.3">
      <c r="B144" s="326"/>
      <c r="C144" s="317"/>
      <c r="D144" s="337" t="s">
        <v>81</v>
      </c>
      <c r="E144" s="338"/>
      <c r="F144" s="338"/>
      <c r="G144" s="338"/>
      <c r="H144" s="338"/>
      <c r="I144" s="141" t="e">
        <f>SUM(I131:I143)</f>
        <v>#DIV/0!</v>
      </c>
      <c r="J144" s="143" t="e">
        <f>SUM(J131:J143)</f>
        <v>#DIV/0!</v>
      </c>
      <c r="K144" s="327"/>
    </row>
    <row r="145" spans="2:11" ht="13" x14ac:dyDescent="0.25">
      <c r="B145" s="326"/>
      <c r="C145" s="317"/>
      <c r="D145" s="318"/>
      <c r="E145" s="319"/>
      <c r="F145" s="320"/>
      <c r="G145" s="320"/>
      <c r="H145" s="321"/>
      <c r="I145" s="321"/>
      <c r="J145" s="321"/>
      <c r="K145" s="327"/>
    </row>
    <row r="146" spans="2:11" ht="13" x14ac:dyDescent="0.3">
      <c r="B146" s="326"/>
      <c r="C146" s="137">
        <f>+C124</f>
        <v>14</v>
      </c>
      <c r="D146" s="139" t="str">
        <f>+D124</f>
        <v>HONORARIOS REPRESENTANTES TECNICOS</v>
      </c>
      <c r="E146" s="132"/>
      <c r="F146" s="133"/>
      <c r="G146" s="133"/>
      <c r="H146" s="134"/>
      <c r="I146" s="140">
        <f>+I124</f>
        <v>0</v>
      </c>
      <c r="J146" s="142" t="e">
        <f>+I146/I128</f>
        <v>#DIV/0!</v>
      </c>
      <c r="K146" s="327"/>
    </row>
    <row r="147" spans="2:11" ht="13" x14ac:dyDescent="0.3">
      <c r="B147" s="326"/>
      <c r="C147" s="317"/>
      <c r="D147" s="337" t="s">
        <v>82</v>
      </c>
      <c r="E147" s="338"/>
      <c r="F147" s="338"/>
      <c r="G147" s="338"/>
      <c r="H147" s="338"/>
      <c r="I147" s="141" t="e">
        <f>+I146+I144</f>
        <v>#DIV/0!</v>
      </c>
      <c r="J147" s="143" t="e">
        <f>+J146+J144</f>
        <v>#DIV/0!</v>
      </c>
      <c r="K147" s="327"/>
    </row>
    <row r="148" spans="2:11" x14ac:dyDescent="0.25">
      <c r="B148" s="326"/>
      <c r="C148" s="320"/>
      <c r="D148" s="318"/>
      <c r="E148" s="319"/>
      <c r="F148" s="320"/>
      <c r="G148" s="320"/>
      <c r="H148" s="321"/>
      <c r="I148" s="321"/>
      <c r="J148" s="321"/>
      <c r="K148" s="327"/>
    </row>
    <row r="149" spans="2:11" x14ac:dyDescent="0.25">
      <c r="B149" s="326"/>
      <c r="C149" s="165"/>
      <c r="D149" s="144" t="s">
        <v>126</v>
      </c>
      <c r="E149" s="132"/>
      <c r="F149" s="133"/>
      <c r="G149" s="133"/>
      <c r="H149" s="134"/>
      <c r="I149" s="145">
        <f>F12</f>
        <v>1129</v>
      </c>
      <c r="J149" s="166"/>
      <c r="K149" s="327"/>
    </row>
    <row r="150" spans="2:11" x14ac:dyDescent="0.25">
      <c r="B150" s="326"/>
      <c r="C150" s="320"/>
      <c r="D150" s="144" t="s">
        <v>128</v>
      </c>
      <c r="E150" s="132"/>
      <c r="F150" s="133"/>
      <c r="G150" s="133"/>
      <c r="H150" s="134"/>
      <c r="I150" s="135" t="e">
        <f>+I128/I149</f>
        <v>#DIV/0!</v>
      </c>
      <c r="J150" s="166"/>
      <c r="K150" s="327"/>
    </row>
    <row r="151" spans="2:11" x14ac:dyDescent="0.25">
      <c r="B151" s="326"/>
      <c r="C151" s="320"/>
      <c r="D151" s="318"/>
      <c r="E151" s="319"/>
      <c r="F151" s="320"/>
      <c r="G151" s="320"/>
      <c r="H151" s="321"/>
      <c r="I151" s="321" t="e">
        <f>+I134/I149</f>
        <v>#DIV/0!</v>
      </c>
      <c r="J151" s="321"/>
      <c r="K151" s="327"/>
    </row>
    <row r="152" spans="2:11" ht="13" thickBot="1" x14ac:dyDescent="0.3">
      <c r="B152" s="328"/>
      <c r="C152" s="329"/>
      <c r="D152" s="330"/>
      <c r="E152" s="331"/>
      <c r="F152" s="329"/>
      <c r="G152" s="329"/>
      <c r="H152" s="332"/>
      <c r="I152" s="332"/>
      <c r="J152" s="332"/>
      <c r="K152" s="333"/>
    </row>
  </sheetData>
  <mergeCells count="34">
    <mergeCell ref="D116:G116"/>
    <mergeCell ref="G117:H117"/>
    <mergeCell ref="D91:H91"/>
    <mergeCell ref="D105:H105"/>
    <mergeCell ref="D99:H99"/>
    <mergeCell ref="C109:H109"/>
    <mergeCell ref="G112:H112"/>
    <mergeCell ref="D102:H102"/>
    <mergeCell ref="B2:K5"/>
    <mergeCell ref="D55:H55"/>
    <mergeCell ref="C8:J8"/>
    <mergeCell ref="D11:H11"/>
    <mergeCell ref="D15:H15"/>
    <mergeCell ref="D63:H63"/>
    <mergeCell ref="D37:H37"/>
    <mergeCell ref="D28:H28"/>
    <mergeCell ref="D50:H50"/>
    <mergeCell ref="D33:H33"/>
    <mergeCell ref="D86:H86"/>
    <mergeCell ref="D144:H144"/>
    <mergeCell ref="D147:H147"/>
    <mergeCell ref="B6:K6"/>
    <mergeCell ref="B7:K7"/>
    <mergeCell ref="D124:H124"/>
    <mergeCell ref="C128:H128"/>
    <mergeCell ref="I128:J128"/>
    <mergeCell ref="D118:H118"/>
    <mergeCell ref="D120:H120"/>
    <mergeCell ref="C123:J123"/>
    <mergeCell ref="C122:H122"/>
    <mergeCell ref="I122:J122"/>
    <mergeCell ref="D113:H113"/>
    <mergeCell ref="G114:H114"/>
    <mergeCell ref="G115:H115"/>
  </mergeCells>
  <phoneticPr fontId="13" type="noConversion"/>
  <printOptions horizontalCentered="1"/>
  <pageMargins left="0.25" right="0.25" top="0.75" bottom="0.75" header="0.3" footer="0.3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6"/>
  <sheetViews>
    <sheetView zoomScale="90" zoomScaleNormal="90" workbookViewId="0">
      <selection activeCell="D27" sqref="D27"/>
    </sheetView>
  </sheetViews>
  <sheetFormatPr baseColWidth="10" defaultColWidth="11.453125" defaultRowHeight="12.5" x14ac:dyDescent="0.25"/>
  <cols>
    <col min="1" max="1" width="11.453125" style="49"/>
    <col min="2" max="2" width="3.81640625" style="49" customWidth="1"/>
    <col min="3" max="3" width="12.81640625" style="49" bestFit="1" customWidth="1"/>
    <col min="4" max="4" width="35.1796875" style="49" customWidth="1"/>
    <col min="5" max="5" width="10.1796875" style="49" customWidth="1"/>
    <col min="6" max="6" width="12" style="49" customWidth="1"/>
    <col min="7" max="7" width="13.81640625" style="49" customWidth="1"/>
    <col min="8" max="8" width="11.453125" style="49"/>
    <col min="9" max="9" width="13.54296875" style="49" customWidth="1"/>
    <col min="10" max="10" width="12.81640625" style="49" customWidth="1"/>
    <col min="11" max="11" width="3.81640625" style="49" customWidth="1"/>
    <col min="12" max="16384" width="11.453125" style="49"/>
  </cols>
  <sheetData>
    <row r="2" spans="2:11" ht="13" thickBot="1" x14ac:dyDescent="0.3"/>
    <row r="3" spans="2:11" ht="15" customHeight="1" thickBot="1" x14ac:dyDescent="0.3">
      <c r="B3" s="50"/>
      <c r="C3" s="51"/>
      <c r="D3" s="51"/>
      <c r="E3" s="51"/>
      <c r="F3" s="51"/>
      <c r="G3" s="51"/>
      <c r="H3" s="51"/>
      <c r="I3" s="51"/>
      <c r="J3" s="51"/>
      <c r="K3" s="52"/>
    </row>
    <row r="4" spans="2:11" ht="13.5" customHeight="1" thickBot="1" x14ac:dyDescent="0.3">
      <c r="B4" s="53"/>
      <c r="C4" s="54" t="s">
        <v>83</v>
      </c>
      <c r="D4" s="55"/>
      <c r="I4" s="370" t="s">
        <v>84</v>
      </c>
      <c r="J4" s="372"/>
      <c r="K4" s="56"/>
    </row>
    <row r="5" spans="2:11" ht="13" thickBot="1" x14ac:dyDescent="0.3">
      <c r="B5" s="53"/>
      <c r="C5" s="54" t="s">
        <v>85</v>
      </c>
      <c r="D5" s="55"/>
      <c r="I5" s="371"/>
      <c r="J5" s="373"/>
      <c r="K5" s="56"/>
    </row>
    <row r="6" spans="2:11" ht="13" thickBot="1" x14ac:dyDescent="0.3">
      <c r="B6" s="53"/>
      <c r="K6" s="56"/>
    </row>
    <row r="7" spans="2:11" s="63" customFormat="1" ht="24" customHeight="1" thickBot="1" x14ac:dyDescent="0.3">
      <c r="B7" s="57"/>
      <c r="C7" s="58" t="s">
        <v>86</v>
      </c>
      <c r="D7" s="59" t="s">
        <v>87</v>
      </c>
      <c r="E7" s="60" t="s">
        <v>88</v>
      </c>
      <c r="F7" s="59" t="s">
        <v>89</v>
      </c>
      <c r="G7" s="60" t="s">
        <v>90</v>
      </c>
      <c r="H7" s="59" t="s">
        <v>91</v>
      </c>
      <c r="I7" s="61" t="s">
        <v>92</v>
      </c>
      <c r="J7" s="61" t="s">
        <v>93</v>
      </c>
      <c r="K7" s="62"/>
    </row>
    <row r="8" spans="2:11" ht="13" thickBot="1" x14ac:dyDescent="0.3">
      <c r="B8" s="53"/>
      <c r="G8" s="64"/>
      <c r="K8" s="56"/>
    </row>
    <row r="9" spans="2:11" ht="13.5" thickBot="1" x14ac:dyDescent="0.35">
      <c r="B9" s="53"/>
      <c r="C9" s="65" t="s">
        <v>60</v>
      </c>
      <c r="D9" s="66" t="s">
        <v>94</v>
      </c>
      <c r="E9" s="67"/>
      <c r="F9" s="68" t="s">
        <v>95</v>
      </c>
      <c r="G9" s="68" t="s">
        <v>95</v>
      </c>
      <c r="H9" s="68" t="s">
        <v>96</v>
      </c>
      <c r="I9" s="69" t="s">
        <v>97</v>
      </c>
      <c r="J9" s="70"/>
      <c r="K9" s="56"/>
    </row>
    <row r="10" spans="2:11" ht="8.25" customHeight="1" thickBot="1" x14ac:dyDescent="0.3">
      <c r="B10" s="53"/>
      <c r="D10" s="71"/>
      <c r="K10" s="56"/>
    </row>
    <row r="11" spans="2:11" x14ac:dyDescent="0.25">
      <c r="B11" s="53"/>
      <c r="C11" s="72"/>
      <c r="D11" s="73"/>
      <c r="E11" s="74"/>
      <c r="F11" s="74"/>
      <c r="G11" s="74"/>
      <c r="H11" s="74"/>
      <c r="I11" s="75"/>
      <c r="K11" s="56"/>
    </row>
    <row r="12" spans="2:11" x14ac:dyDescent="0.25">
      <c r="B12" s="53"/>
      <c r="C12" s="76"/>
      <c r="D12" s="77"/>
      <c r="E12" s="78"/>
      <c r="F12" s="78"/>
      <c r="G12" s="78"/>
      <c r="H12" s="78"/>
      <c r="I12" s="79"/>
      <c r="K12" s="56"/>
    </row>
    <row r="13" spans="2:11" x14ac:dyDescent="0.25">
      <c r="B13" s="53"/>
      <c r="C13" s="76"/>
      <c r="D13" s="77"/>
      <c r="E13" s="78"/>
      <c r="F13" s="78"/>
      <c r="G13" s="78"/>
      <c r="H13" s="78"/>
      <c r="I13" s="79"/>
      <c r="K13" s="56"/>
    </row>
    <row r="14" spans="2:11" ht="13" thickBot="1" x14ac:dyDescent="0.3">
      <c r="B14" s="53"/>
      <c r="C14" s="80"/>
      <c r="D14" s="81"/>
      <c r="E14" s="82"/>
      <c r="F14" s="82"/>
      <c r="G14" s="82"/>
      <c r="H14" s="82"/>
      <c r="I14" s="83"/>
      <c r="K14" s="56"/>
    </row>
    <row r="15" spans="2:11" ht="13" thickBot="1" x14ac:dyDescent="0.3">
      <c r="B15" s="53"/>
      <c r="D15" s="71"/>
      <c r="G15" s="64"/>
      <c r="K15" s="56"/>
    </row>
    <row r="16" spans="2:11" ht="13.5" thickBot="1" x14ac:dyDescent="0.35">
      <c r="B16" s="53"/>
      <c r="C16" s="65" t="s">
        <v>63</v>
      </c>
      <c r="D16" s="84" t="s">
        <v>98</v>
      </c>
      <c r="E16" s="85"/>
      <c r="F16" s="68" t="s">
        <v>99</v>
      </c>
      <c r="G16" s="68" t="s">
        <v>100</v>
      </c>
      <c r="H16" s="68" t="s">
        <v>101</v>
      </c>
      <c r="I16" s="69" t="s">
        <v>97</v>
      </c>
      <c r="J16" s="86"/>
      <c r="K16" s="56"/>
    </row>
    <row r="17" spans="2:11" ht="8.25" customHeight="1" thickBot="1" x14ac:dyDescent="0.3">
      <c r="B17" s="53"/>
      <c r="K17" s="56"/>
    </row>
    <row r="18" spans="2:11" x14ac:dyDescent="0.25">
      <c r="B18" s="53"/>
      <c r="C18" s="72"/>
      <c r="D18" s="87"/>
      <c r="E18" s="87"/>
      <c r="F18" s="74"/>
      <c r="G18" s="74"/>
      <c r="H18" s="74"/>
      <c r="I18" s="75"/>
      <c r="K18" s="56"/>
    </row>
    <row r="19" spans="2:11" x14ac:dyDescent="0.25">
      <c r="B19" s="53"/>
      <c r="C19" s="76"/>
      <c r="D19" s="78"/>
      <c r="E19" s="78"/>
      <c r="F19" s="78"/>
      <c r="G19" s="78"/>
      <c r="H19" s="78"/>
      <c r="I19" s="79"/>
      <c r="K19" s="56"/>
    </row>
    <row r="20" spans="2:11" x14ac:dyDescent="0.25">
      <c r="B20" s="53"/>
      <c r="C20" s="76"/>
      <c r="D20" s="78"/>
      <c r="E20" s="78"/>
      <c r="F20" s="78"/>
      <c r="G20" s="78"/>
      <c r="H20" s="78"/>
      <c r="I20" s="79"/>
      <c r="K20" s="56"/>
    </row>
    <row r="21" spans="2:11" ht="13" thickBot="1" x14ac:dyDescent="0.3">
      <c r="B21" s="53"/>
      <c r="C21" s="80"/>
      <c r="D21" s="82"/>
      <c r="E21" s="82"/>
      <c r="F21" s="82"/>
      <c r="G21" s="82"/>
      <c r="H21" s="82"/>
      <c r="I21" s="83"/>
      <c r="K21" s="56"/>
    </row>
    <row r="22" spans="2:11" ht="13" thickBot="1" x14ac:dyDescent="0.3">
      <c r="B22" s="53"/>
      <c r="K22" s="56"/>
    </row>
    <row r="23" spans="2:11" ht="13.5" thickBot="1" x14ac:dyDescent="0.35">
      <c r="B23" s="53"/>
      <c r="C23" s="65" t="s">
        <v>67</v>
      </c>
      <c r="D23" s="84" t="s">
        <v>102</v>
      </c>
      <c r="E23" s="85"/>
      <c r="F23" s="68" t="s">
        <v>103</v>
      </c>
      <c r="G23" s="68" t="s">
        <v>104</v>
      </c>
      <c r="H23" s="68" t="s">
        <v>105</v>
      </c>
      <c r="I23" s="69" t="s">
        <v>97</v>
      </c>
      <c r="J23" s="86"/>
      <c r="K23" s="56"/>
    </row>
    <row r="24" spans="2:11" ht="8.25" customHeight="1" thickBot="1" x14ac:dyDescent="0.3">
      <c r="B24" s="53"/>
      <c r="K24" s="56"/>
    </row>
    <row r="25" spans="2:11" x14ac:dyDescent="0.25">
      <c r="B25" s="53"/>
      <c r="C25" s="72"/>
      <c r="D25" s="74"/>
      <c r="E25" s="74"/>
      <c r="F25" s="74"/>
      <c r="G25" s="74"/>
      <c r="H25" s="74"/>
      <c r="I25" s="75"/>
      <c r="K25" s="56"/>
    </row>
    <row r="26" spans="2:11" x14ac:dyDescent="0.25">
      <c r="B26" s="53"/>
      <c r="C26" s="76"/>
      <c r="D26" s="78"/>
      <c r="E26" s="78"/>
      <c r="F26" s="78"/>
      <c r="G26" s="78"/>
      <c r="H26" s="78"/>
      <c r="I26" s="79"/>
      <c r="K26" s="56"/>
    </row>
    <row r="27" spans="2:11" x14ac:dyDescent="0.25">
      <c r="B27" s="53"/>
      <c r="C27" s="76"/>
      <c r="D27" s="78"/>
      <c r="E27" s="78"/>
      <c r="F27" s="78"/>
      <c r="G27" s="78"/>
      <c r="H27" s="78"/>
      <c r="I27" s="79"/>
      <c r="K27" s="56"/>
    </row>
    <row r="28" spans="2:11" ht="13" thickBot="1" x14ac:dyDescent="0.3">
      <c r="B28" s="53"/>
      <c r="C28" s="80"/>
      <c r="D28" s="82"/>
      <c r="E28" s="82"/>
      <c r="F28" s="82"/>
      <c r="G28" s="82"/>
      <c r="H28" s="82"/>
      <c r="I28" s="83"/>
      <c r="K28" s="56"/>
    </row>
    <row r="29" spans="2:11" x14ac:dyDescent="0.25">
      <c r="B29" s="53"/>
      <c r="K29" s="56"/>
    </row>
    <row r="30" spans="2:11" ht="12.75" customHeight="1" thickBot="1" x14ac:dyDescent="0.3">
      <c r="B30" s="53"/>
      <c r="K30" s="56"/>
    </row>
    <row r="31" spans="2:11" ht="13" thickBot="1" x14ac:dyDescent="0.3">
      <c r="B31" s="53"/>
      <c r="H31" s="374" t="s">
        <v>59</v>
      </c>
      <c r="I31" s="375"/>
      <c r="J31" s="88"/>
      <c r="K31" s="56"/>
    </row>
    <row r="32" spans="2:11" ht="8.25" customHeight="1" thickBot="1" x14ac:dyDescent="0.3">
      <c r="B32" s="53"/>
      <c r="K32" s="56"/>
    </row>
    <row r="33" spans="2:11" ht="13" thickBot="1" x14ac:dyDescent="0.3">
      <c r="B33" s="53"/>
      <c r="H33" s="376" t="s">
        <v>106</v>
      </c>
      <c r="I33" s="377"/>
      <c r="J33" s="70"/>
      <c r="K33" s="56"/>
    </row>
    <row r="34" spans="2:11" ht="8.25" customHeight="1" thickBot="1" x14ac:dyDescent="0.3">
      <c r="B34" s="53"/>
      <c r="K34" s="56"/>
    </row>
    <row r="35" spans="2:11" ht="13" thickBot="1" x14ac:dyDescent="0.3">
      <c r="B35" s="53"/>
      <c r="H35" s="374" t="s">
        <v>78</v>
      </c>
      <c r="I35" s="375"/>
      <c r="J35" s="88"/>
      <c r="K35" s="56"/>
    </row>
    <row r="36" spans="2:11" ht="13" thickBot="1" x14ac:dyDescent="0.3">
      <c r="B36" s="89"/>
      <c r="C36" s="90"/>
      <c r="D36" s="90"/>
      <c r="E36" s="90"/>
      <c r="F36" s="90"/>
      <c r="G36" s="90"/>
      <c r="H36" s="90"/>
      <c r="I36" s="90"/>
      <c r="J36" s="90"/>
      <c r="K36" s="91"/>
    </row>
  </sheetData>
  <mergeCells count="5">
    <mergeCell ref="I4:I5"/>
    <mergeCell ref="J4:J5"/>
    <mergeCell ref="H31:I31"/>
    <mergeCell ref="H33:I33"/>
    <mergeCell ref="H35:I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view="pageBreakPreview" zoomScale="110" zoomScaleNormal="100" zoomScaleSheetLayoutView="110" workbookViewId="0">
      <selection activeCell="F33" sqref="F33"/>
    </sheetView>
  </sheetViews>
  <sheetFormatPr baseColWidth="10" defaultColWidth="11.453125" defaultRowHeight="12.5" x14ac:dyDescent="0.25"/>
  <cols>
    <col min="1" max="2" width="3.81640625" style="49" customWidth="1"/>
    <col min="3" max="3" width="5.81640625" style="92" customWidth="1"/>
    <col min="4" max="4" width="17.453125" style="49" customWidth="1"/>
    <col min="5" max="7" width="11.453125" style="49"/>
    <col min="8" max="8" width="5.54296875" style="49" customWidth="1"/>
    <col min="9" max="9" width="13.54296875" style="49" customWidth="1"/>
    <col min="10" max="10" width="3.81640625" style="49" customWidth="1"/>
    <col min="11" max="16384" width="11.453125" style="49"/>
  </cols>
  <sheetData>
    <row r="1" spans="2:10" ht="13" thickBot="1" x14ac:dyDescent="0.3">
      <c r="B1" s="64"/>
    </row>
    <row r="2" spans="2:10" s="94" customFormat="1" ht="20.25" customHeight="1" thickBot="1" x14ac:dyDescent="0.3">
      <c r="B2" s="93"/>
      <c r="C2" s="384" t="s">
        <v>107</v>
      </c>
      <c r="D2" s="385"/>
      <c r="E2" s="385"/>
      <c r="F2" s="385"/>
      <c r="G2" s="385"/>
      <c r="H2" s="385"/>
      <c r="I2" s="385"/>
      <c r="J2" s="53"/>
    </row>
    <row r="3" spans="2:10" ht="13" thickBot="1" x14ac:dyDescent="0.3">
      <c r="B3" s="53"/>
      <c r="C3" s="95"/>
      <c r="D3" s="51"/>
      <c r="E3" s="51"/>
      <c r="F3" s="51"/>
      <c r="G3" s="51"/>
      <c r="H3" s="51"/>
      <c r="I3" s="51"/>
      <c r="J3" s="56"/>
    </row>
    <row r="4" spans="2:10" ht="13.5" thickBot="1" x14ac:dyDescent="0.3">
      <c r="B4" s="53"/>
      <c r="C4" s="96" t="s">
        <v>60</v>
      </c>
      <c r="D4" s="378" t="s">
        <v>59</v>
      </c>
      <c r="E4" s="379"/>
      <c r="F4" s="379"/>
      <c r="G4" s="379"/>
      <c r="H4" s="380"/>
      <c r="I4" s="97">
        <v>1</v>
      </c>
      <c r="J4" s="56"/>
    </row>
    <row r="5" spans="2:10" ht="25.5" thickBot="1" x14ac:dyDescent="0.3">
      <c r="B5" s="53"/>
      <c r="C5" s="98" t="s">
        <v>108</v>
      </c>
      <c r="D5" s="99" t="s">
        <v>61</v>
      </c>
      <c r="E5" s="100" t="s">
        <v>62</v>
      </c>
      <c r="F5" s="101" t="s">
        <v>109</v>
      </c>
      <c r="G5" s="386"/>
      <c r="H5" s="387"/>
      <c r="I5" s="102" t="s">
        <v>110</v>
      </c>
      <c r="J5" s="56"/>
    </row>
    <row r="6" spans="2:10" ht="13.5" thickBot="1" x14ac:dyDescent="0.3">
      <c r="B6" s="53"/>
      <c r="C6" s="96" t="s">
        <v>63</v>
      </c>
      <c r="D6" s="378" t="s">
        <v>64</v>
      </c>
      <c r="E6" s="379"/>
      <c r="F6" s="379"/>
      <c r="G6" s="379"/>
      <c r="H6" s="380"/>
      <c r="I6" s="103" t="s">
        <v>111</v>
      </c>
      <c r="J6" s="56"/>
    </row>
    <row r="7" spans="2:10" ht="25" x14ac:dyDescent="0.25">
      <c r="B7" s="53"/>
      <c r="C7" s="98" t="s">
        <v>112</v>
      </c>
      <c r="D7" s="104" t="s">
        <v>65</v>
      </c>
      <c r="E7" s="100" t="s">
        <v>62</v>
      </c>
      <c r="F7" s="101" t="s">
        <v>113</v>
      </c>
      <c r="G7" s="386"/>
      <c r="H7" s="387"/>
      <c r="I7" s="102" t="s">
        <v>114</v>
      </c>
      <c r="J7" s="56"/>
    </row>
    <row r="8" spans="2:10" ht="13.5" thickBot="1" x14ac:dyDescent="0.3">
      <c r="B8" s="53"/>
      <c r="C8" s="98" t="s">
        <v>115</v>
      </c>
      <c r="D8" s="99" t="s">
        <v>66</v>
      </c>
      <c r="E8" s="105" t="s">
        <v>62</v>
      </c>
      <c r="F8" s="106" t="s">
        <v>116</v>
      </c>
      <c r="G8" s="381"/>
      <c r="H8" s="381"/>
      <c r="I8" s="102" t="s">
        <v>117</v>
      </c>
      <c r="J8" s="56"/>
    </row>
    <row r="9" spans="2:10" ht="13.5" thickBot="1" x14ac:dyDescent="0.3">
      <c r="B9" s="53"/>
      <c r="C9" s="96" t="s">
        <v>67</v>
      </c>
      <c r="D9" s="378" t="s">
        <v>68</v>
      </c>
      <c r="E9" s="379"/>
      <c r="F9" s="379"/>
      <c r="G9" s="379"/>
      <c r="H9" s="380"/>
      <c r="I9" s="103" t="s">
        <v>118</v>
      </c>
      <c r="J9" s="56"/>
    </row>
    <row r="10" spans="2:10" ht="25.5" thickBot="1" x14ac:dyDescent="0.3">
      <c r="B10" s="53"/>
      <c r="C10" s="98" t="s">
        <v>119</v>
      </c>
      <c r="D10" s="99" t="s">
        <v>69</v>
      </c>
      <c r="E10" s="105" t="s">
        <v>62</v>
      </c>
      <c r="F10" s="106" t="s">
        <v>120</v>
      </c>
      <c r="G10" s="381"/>
      <c r="H10" s="381"/>
      <c r="I10" s="102" t="s">
        <v>121</v>
      </c>
      <c r="J10" s="56"/>
    </row>
    <row r="11" spans="2:10" ht="13.5" thickBot="1" x14ac:dyDescent="0.3">
      <c r="B11" s="53"/>
      <c r="C11" s="96" t="s">
        <v>70</v>
      </c>
      <c r="D11" s="378" t="s">
        <v>71</v>
      </c>
      <c r="E11" s="379"/>
      <c r="F11" s="379"/>
      <c r="G11" s="379"/>
      <c r="H11" s="380"/>
      <c r="I11" s="103" t="s">
        <v>122</v>
      </c>
      <c r="J11" s="56"/>
    </row>
    <row r="12" spans="2:10" ht="13.5" thickBot="1" x14ac:dyDescent="0.3">
      <c r="B12" s="53"/>
      <c r="C12" s="105"/>
      <c r="D12" s="108"/>
      <c r="E12" s="107"/>
      <c r="F12" s="107"/>
      <c r="G12" s="107"/>
      <c r="H12" s="107"/>
      <c r="I12" s="109"/>
      <c r="J12" s="56"/>
    </row>
    <row r="13" spans="2:10" ht="21.75" customHeight="1" thickBot="1" x14ac:dyDescent="0.3">
      <c r="B13" s="53"/>
      <c r="C13" s="378" t="s">
        <v>72</v>
      </c>
      <c r="D13" s="382"/>
      <c r="E13" s="382"/>
      <c r="F13" s="382"/>
      <c r="G13" s="382"/>
      <c r="H13" s="383"/>
      <c r="I13" s="110" t="s">
        <v>123</v>
      </c>
      <c r="J13" s="56"/>
    </row>
    <row r="14" spans="2:10" ht="13" thickBot="1" x14ac:dyDescent="0.3">
      <c r="B14" s="89"/>
      <c r="C14" s="111"/>
      <c r="D14" s="90"/>
      <c r="E14" s="90"/>
      <c r="F14" s="90"/>
      <c r="G14" s="90"/>
      <c r="H14" s="90"/>
      <c r="I14" s="90"/>
      <c r="J14" s="91"/>
    </row>
    <row r="19" spans="3:9" ht="13" x14ac:dyDescent="0.25">
      <c r="C19" s="98"/>
      <c r="D19" s="99"/>
      <c r="E19" s="105"/>
      <c r="F19" s="106"/>
      <c r="G19" s="381"/>
      <c r="H19" s="381"/>
      <c r="I19" s="102"/>
    </row>
  </sheetData>
  <mergeCells count="11">
    <mergeCell ref="G8:H8"/>
    <mergeCell ref="C2:I2"/>
    <mergeCell ref="D4:H4"/>
    <mergeCell ref="G5:H5"/>
    <mergeCell ref="D6:H6"/>
    <mergeCell ref="G7:H7"/>
    <mergeCell ref="D9:H9"/>
    <mergeCell ref="G10:H10"/>
    <mergeCell ref="D11:H11"/>
    <mergeCell ref="C13:H13"/>
    <mergeCell ref="G19:H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94b84b-39ca-4973-a6a1-c5dd66fd8965" xsi:nil="true"/>
    <lcf76f155ced4ddcb4097134ff3c332f xmlns="03fd7087-3ff3-4ec4-9d52-81e9ee6040fc">
      <Terms xmlns="http://schemas.microsoft.com/office/infopath/2007/PartnerControls"/>
    </lcf76f155ced4ddcb4097134ff3c332f>
    <SharedWithUsers xmlns="f894b84b-39ca-4973-a6a1-c5dd66fd8965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B7C6DACABF394CAAC7394F7F62728C" ma:contentTypeVersion="16" ma:contentTypeDescription="Crear nuevo documento." ma:contentTypeScope="" ma:versionID="4c842644d50a067d84c0cdae404518d0">
  <xsd:schema xmlns:xsd="http://www.w3.org/2001/XMLSchema" xmlns:xs="http://www.w3.org/2001/XMLSchema" xmlns:p="http://schemas.microsoft.com/office/2006/metadata/properties" xmlns:ns2="03fd7087-3ff3-4ec4-9d52-81e9ee6040fc" xmlns:ns3="f894b84b-39ca-4973-a6a1-c5dd66fd8965" targetNamespace="http://schemas.microsoft.com/office/2006/metadata/properties" ma:root="true" ma:fieldsID="6e0264f0cb5657c7c4f451c3cc017893" ns2:_="" ns3:_="">
    <xsd:import namespace="03fd7087-3ff3-4ec4-9d52-81e9ee6040fc"/>
    <xsd:import namespace="f894b84b-39ca-4973-a6a1-c5dd66fd89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d7087-3ff3-4ec4-9d52-81e9ee604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4b84b-39ca-4973-a6a1-c5dd66fd896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efaadb7-2dad-43e5-8fcf-6b25c93c1635}" ma:internalName="TaxCatchAll" ma:showField="CatchAllData" ma:web="f894b84b-39ca-4973-a6a1-c5dd66fd89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E3D28-1248-498A-BCD4-2C7F3DD2589A}">
  <ds:schemaRefs>
    <ds:schemaRef ds:uri="f894b84b-39ca-4973-a6a1-c5dd66fd8965"/>
    <ds:schemaRef ds:uri="http://www.w3.org/XML/1998/namespace"/>
    <ds:schemaRef ds:uri="http://purl.org/dc/terms/"/>
    <ds:schemaRef ds:uri="http://purl.org/dc/elements/1.1/"/>
    <ds:schemaRef ds:uri="03fd7087-3ff3-4ec4-9d52-81e9ee6040fc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E94F58-1EA0-4BD3-BB70-2262966B6D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7DDE8C-A294-4FFE-A3FD-AA406453F7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fd7087-3ff3-4ec4-9d52-81e9ee6040fc"/>
    <ds:schemaRef ds:uri="f894b84b-39ca-4973-a6a1-c5dd66fd89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CYP</vt:lpstr>
      <vt:lpstr>ANALISIS DE PRECIOS</vt:lpstr>
      <vt:lpstr>CR</vt:lpstr>
      <vt:lpstr>CR!Área_de_impresión</vt:lpstr>
      <vt:lpstr>CYP!Área_de_impresión</vt:lpstr>
      <vt:lpstr>CYP!Títulos_a_imprimir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Matias Forcinito</dc:creator>
  <cp:keywords/>
  <dc:description/>
  <cp:lastModifiedBy>Lorena Elizabeth Rolon</cp:lastModifiedBy>
  <cp:revision/>
  <cp:lastPrinted>2025-08-26T15:20:34Z</cp:lastPrinted>
  <dcterms:created xsi:type="dcterms:W3CDTF">2016-08-05T20:58:01Z</dcterms:created>
  <dcterms:modified xsi:type="dcterms:W3CDTF">2025-08-26T18:57:22Z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0x01010051B7C6DACABF394CAAC7394F7F62728C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