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ttps://eanase1.sharepoint.com/sites/depto-mantenimiento/Documentos compartidos/01.RELEVAMIENTOS, PROYECTOS Y ASESORIAS/LA RIOJA_SUMINISTRO DE AGUA/04. ANEXO 1C - COMPUTO - PRESUPUESTO- CR/"/>
    </mc:Choice>
  </mc:AlternateContent>
  <bookViews>
    <workbookView xWindow="0" yWindow="0" windowWidth="9600" windowHeight="6780" tabRatio="610"/>
  </bookViews>
  <sheets>
    <sheet name="CYP" sheetId="16" r:id="rId1"/>
    <sheet name="ANALIS DE PRECIOS" sheetId="18" r:id="rId2"/>
    <sheet name="CR" sheetId="19" r:id="rId3"/>
    <sheet name="Hoja1" sheetId="17" state="hidden" r:id="rId4"/>
  </sheets>
  <definedNames>
    <definedName name="_xlnm.Print_Area" localSheetId="1">'ANALIS DE PRECIOS'!$A$1:$L$36</definedName>
    <definedName name="_xlnm.Print_Area" localSheetId="2">CR!$B$1:$J$14</definedName>
    <definedName name="_xlnm.Print_Area" localSheetId="0">CYP!$B$2:$K$149</definedName>
    <definedName name="_xlnm.Print_Titles" localSheetId="0">CYP!$2:$9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4" i="16" l="1"/>
  <c r="D144" i="16" s="1"/>
  <c r="C16" i="16"/>
  <c r="C36" i="16" s="1"/>
  <c r="C46" i="16" s="1"/>
  <c r="C66" i="16" s="1"/>
  <c r="C71" i="16" s="1"/>
  <c r="C83" i="16" s="1"/>
  <c r="C91" i="16" s="1"/>
  <c r="C100" i="16" s="1"/>
  <c r="C104" i="16" s="1"/>
  <c r="C132" i="16"/>
  <c r="C134" i="16" l="1"/>
  <c r="D134" i="16" s="1"/>
  <c r="D135" i="16"/>
  <c r="D136" i="16"/>
  <c r="C133" i="16"/>
  <c r="D133" i="16" s="1"/>
  <c r="C141" i="16" l="1"/>
  <c r="D141" i="16" s="1"/>
  <c r="C140" i="16"/>
  <c r="D140" i="16" s="1"/>
  <c r="C139" i="16"/>
  <c r="D139" i="16" s="1"/>
  <c r="C138" i="16"/>
  <c r="D138" i="16" s="1"/>
  <c r="C137" i="16"/>
  <c r="D137" i="16" s="1"/>
  <c r="D132" i="16"/>
  <c r="F12" i="16" l="1"/>
  <c r="F53" i="16" l="1"/>
  <c r="F64" i="16"/>
  <c r="F43" i="16"/>
  <c r="F45" i="16"/>
  <c r="H33" i="16" l="1"/>
  <c r="H58" i="16" l="1"/>
  <c r="H57" i="16"/>
  <c r="H65" i="16"/>
  <c r="H64" i="16"/>
  <c r="H63" i="16"/>
  <c r="H62" i="16"/>
  <c r="H61" i="16"/>
  <c r="H60" i="16"/>
  <c r="H55" i="16"/>
  <c r="H54" i="16"/>
  <c r="H53" i="16"/>
  <c r="H52" i="16"/>
  <c r="H51" i="16"/>
  <c r="H50" i="16"/>
  <c r="H49" i="16"/>
  <c r="H48" i="16"/>
  <c r="H45" i="16"/>
  <c r="H43" i="16"/>
  <c r="H35" i="16"/>
  <c r="H31" i="16"/>
  <c r="H30" i="16"/>
  <c r="I46" i="16" l="1"/>
  <c r="H13" i="16" l="1"/>
  <c r="H14" i="16"/>
  <c r="H15" i="16"/>
  <c r="H96" i="16" l="1"/>
  <c r="H95" i="16"/>
  <c r="H99" i="16"/>
  <c r="H89" i="16"/>
  <c r="H28" i="16" l="1"/>
  <c r="H70" i="16" l="1"/>
  <c r="H41" i="16"/>
  <c r="H125" i="16" l="1"/>
  <c r="H81" i="16" l="1"/>
  <c r="H82" i="16"/>
  <c r="H74" i="16" l="1"/>
  <c r="H73" i="16"/>
  <c r="H26" i="16"/>
  <c r="H105" i="16" l="1"/>
  <c r="F106" i="16" l="1"/>
  <c r="H12" i="16"/>
  <c r="H69" i="16"/>
  <c r="I147" i="16" l="1"/>
  <c r="H106" i="16"/>
  <c r="H78" i="16"/>
  <c r="H97" i="16"/>
  <c r="H68" i="16" l="1"/>
  <c r="I66" i="16" s="1"/>
  <c r="H94" i="16" l="1"/>
  <c r="H40" i="16"/>
  <c r="H27" i="16"/>
  <c r="H103" i="16" l="1"/>
  <c r="H102" i="16"/>
  <c r="H101" i="16"/>
  <c r="H23" i="16" l="1"/>
  <c r="H80" i="16"/>
  <c r="H79" i="16"/>
  <c r="H90" i="16"/>
  <c r="H86" i="16" l="1"/>
  <c r="H18" i="16" l="1"/>
  <c r="H25" i="16"/>
  <c r="H22" i="16" l="1"/>
  <c r="H21" i="16"/>
  <c r="H38" i="16"/>
  <c r="H126" i="16" l="1"/>
  <c r="H93" i="16" l="1"/>
  <c r="I91" i="16" s="1"/>
  <c r="H87" i="16"/>
  <c r="H19" i="16"/>
  <c r="H77" i="16" l="1"/>
  <c r="H39" i="16" l="1"/>
  <c r="I36" i="16" s="1"/>
  <c r="I100" i="16" l="1"/>
  <c r="H85" i="16" l="1"/>
  <c r="I83" i="16" s="1"/>
  <c r="H76" i="16"/>
  <c r="H75" i="16"/>
  <c r="H24" i="16"/>
  <c r="H20" i="16"/>
  <c r="I11" i="16"/>
  <c r="I16" i="16" l="1"/>
  <c r="I71" i="16"/>
  <c r="I104" i="16"/>
  <c r="I108" i="16" l="1"/>
  <c r="J106" i="16" s="1"/>
  <c r="J33" i="16" l="1"/>
  <c r="J108" i="16"/>
  <c r="J46" i="16"/>
  <c r="J82" i="16"/>
  <c r="J62" i="16"/>
  <c r="J103" i="16"/>
  <c r="J18" i="16"/>
  <c r="J105" i="16"/>
  <c r="J101" i="16"/>
  <c r="J78" i="16"/>
  <c r="J57" i="16"/>
  <c r="J35" i="16"/>
  <c r="J14" i="16"/>
  <c r="J77" i="16"/>
  <c r="J55" i="16"/>
  <c r="J13" i="16"/>
  <c r="J53" i="16"/>
  <c r="J30" i="16"/>
  <c r="J93" i="16"/>
  <c r="J27" i="16"/>
  <c r="J50" i="16"/>
  <c r="J89" i="16"/>
  <c r="J65" i="16"/>
  <c r="J86" i="16"/>
  <c r="J22" i="16"/>
  <c r="J41" i="16"/>
  <c r="J20" i="16"/>
  <c r="J39" i="16"/>
  <c r="J79" i="16"/>
  <c r="J99" i="16"/>
  <c r="J97" i="16"/>
  <c r="J76" i="16"/>
  <c r="J15" i="16"/>
  <c r="J75" i="16"/>
  <c r="J54" i="16"/>
  <c r="J31" i="16"/>
  <c r="J12" i="16"/>
  <c r="J52" i="16"/>
  <c r="J70" i="16"/>
  <c r="J90" i="16"/>
  <c r="J48" i="16"/>
  <c r="J64" i="16"/>
  <c r="J85" i="16"/>
  <c r="J61" i="16"/>
  <c r="J80" i="16"/>
  <c r="J102" i="16"/>
  <c r="J96" i="16"/>
  <c r="J95" i="16"/>
  <c r="J74" i="16"/>
  <c r="J51" i="16"/>
  <c r="J69" i="16"/>
  <c r="J49" i="16"/>
  <c r="J87" i="16"/>
  <c r="J45" i="16"/>
  <c r="J43" i="16"/>
  <c r="J81" i="16"/>
  <c r="J60" i="16"/>
  <c r="J58" i="16"/>
  <c r="J94" i="16"/>
  <c r="J73" i="16"/>
  <c r="J28" i="16"/>
  <c r="J26" i="16"/>
  <c r="J25" i="16"/>
  <c r="J24" i="16"/>
  <c r="J23" i="16"/>
  <c r="J63" i="16"/>
  <c r="J21" i="16"/>
  <c r="J40" i="16"/>
  <c r="J19" i="16"/>
  <c r="J38" i="16"/>
  <c r="J68" i="16"/>
  <c r="J11" i="16"/>
  <c r="J16" i="16"/>
  <c r="J91" i="16"/>
  <c r="J71" i="16"/>
  <c r="J66" i="16"/>
  <c r="J100" i="16"/>
  <c r="J83" i="16"/>
  <c r="J36" i="16"/>
  <c r="J104" i="16"/>
  <c r="I110" i="16"/>
  <c r="I111" i="16" s="1"/>
  <c r="I112" i="16" s="1"/>
  <c r="I114" i="16" s="1"/>
  <c r="I113" i="16" l="1"/>
  <c r="I115" i="16" s="1"/>
  <c r="I116" i="16" s="1"/>
  <c r="I117" i="16" l="1"/>
  <c r="I119" i="16" s="1"/>
  <c r="I138" i="16" l="1"/>
  <c r="I137" i="16"/>
  <c r="I134" i="16"/>
  <c r="I141" i="16"/>
  <c r="I140" i="16"/>
  <c r="I136" i="16"/>
  <c r="I135" i="16"/>
  <c r="I133" i="16"/>
  <c r="I132" i="16"/>
  <c r="I139" i="16"/>
  <c r="I121" i="16"/>
  <c r="I142" i="16" l="1"/>
  <c r="H124" i="16"/>
  <c r="I123" i="16" s="1"/>
  <c r="I144" i="16" s="1"/>
  <c r="I145" i="16" l="1"/>
  <c r="I128" i="16"/>
  <c r="J144" i="16" l="1"/>
  <c r="I148" i="16"/>
  <c r="J140" i="16"/>
  <c r="J137" i="16"/>
  <c r="J135" i="16"/>
  <c r="J141" i="16"/>
  <c r="J136" i="16"/>
  <c r="J139" i="16"/>
  <c r="J138" i="16"/>
  <c r="J132" i="16"/>
  <c r="J134" i="16"/>
  <c r="J133" i="16"/>
  <c r="J142" i="16" l="1"/>
  <c r="J145" i="16" s="1"/>
</calcChain>
</file>

<file path=xl/sharedStrings.xml><?xml version="1.0" encoding="utf-8"?>
<sst xmlns="http://schemas.openxmlformats.org/spreadsheetml/2006/main" count="366" uniqueCount="249">
  <si>
    <t>ITEM</t>
  </si>
  <si>
    <t>DESCRIPCION</t>
  </si>
  <si>
    <t>Unid.</t>
  </si>
  <si>
    <t>Cant.</t>
  </si>
  <si>
    <t>Costo Unitario</t>
  </si>
  <si>
    <t>Subtotal</t>
  </si>
  <si>
    <t>Total</t>
  </si>
  <si>
    <t>%  incidencia</t>
  </si>
  <si>
    <t>TAREAS PRELIMINARES</t>
  </si>
  <si>
    <t>1.1</t>
  </si>
  <si>
    <t>m2</t>
  </si>
  <si>
    <t>1.2</t>
  </si>
  <si>
    <t>gl</t>
  </si>
  <si>
    <t>1.3</t>
  </si>
  <si>
    <t>un</t>
  </si>
  <si>
    <t>DEMOLICIONES Y RETIROS</t>
  </si>
  <si>
    <t>2.1</t>
  </si>
  <si>
    <t>Demolición completa de vereda perimetral existente.</t>
  </si>
  <si>
    <t>2.2</t>
  </si>
  <si>
    <t>2.3</t>
  </si>
  <si>
    <t>ml</t>
  </si>
  <si>
    <t>2.4</t>
  </si>
  <si>
    <t>Anulación y retiro de bomba elevadora existente.</t>
  </si>
  <si>
    <t xml:space="preserve"> </t>
  </si>
  <si>
    <t>Anulación de tablero eléctrico y tendidos existentes que alimentan la bomba elevadora.</t>
  </si>
  <si>
    <t>3.1</t>
  </si>
  <si>
    <t>3.2</t>
  </si>
  <si>
    <t>INSTALACION DE AGUA</t>
  </si>
  <si>
    <t>4.1</t>
  </si>
  <si>
    <t>4.2</t>
  </si>
  <si>
    <t>4.3</t>
  </si>
  <si>
    <t>EQUIPAMIENTO</t>
  </si>
  <si>
    <t>5.1</t>
  </si>
  <si>
    <t xml:space="preserve">Provisión, colocación y conexión de Bomba Elevadora de agua de 1hp, 220v marca tipo ROWA o calidad similar. </t>
  </si>
  <si>
    <t>Provisión y colocación de base antivibratoria de piso para bombas.</t>
  </si>
  <si>
    <t>HERRERIA</t>
  </si>
  <si>
    <t>6.1</t>
  </si>
  <si>
    <t>PINTURAS</t>
  </si>
  <si>
    <t>7.1</t>
  </si>
  <si>
    <t>7.2</t>
  </si>
  <si>
    <t>INSTALACION ELECTRICA</t>
  </si>
  <si>
    <t>8.1</t>
  </si>
  <si>
    <t>Conexión desde tablero de servicios generales en SUBSUELO hasta nuevo tablero para las bombas. Incluye todos los elementos necesarios como cañerías, canalizaciones, térmicas s/ dimensionamiento, bandejas, cables subterráneos, cables libre de halógenos, fijaciones, etc.</t>
  </si>
  <si>
    <t>8.2</t>
  </si>
  <si>
    <t>Provisión y colocación de nuevo tablero de bombas para exterior IP65. Incluye todos los elementos s/ dimensionamiento.</t>
  </si>
  <si>
    <t>Provisión, canalización (cañería tipo Daisa) y cableado del comando de tanque desde el nuevo tablero de bombas hasta los tanques respectivos, estos comandos serán alimentados con 24v desde un trafo ubicado en el nuevo tablero de bombas.Canalización cañería tipo Daisa alimentacion 220 v bomba presurizadora.</t>
  </si>
  <si>
    <t>LIMPIEZA</t>
  </si>
  <si>
    <t>9.1</t>
  </si>
  <si>
    <t>Limpieza diaria de obra.</t>
  </si>
  <si>
    <t>mes</t>
  </si>
  <si>
    <t>9.2</t>
  </si>
  <si>
    <t>Limpieza final de obra.</t>
  </si>
  <si>
    <t>COSTO DIRECTO</t>
  </si>
  <si>
    <t>A</t>
  </si>
  <si>
    <t>GASTOS GENERALES</t>
  </si>
  <si>
    <t>%</t>
  </si>
  <si>
    <t>B</t>
  </si>
  <si>
    <t>SUBTOTAL B</t>
  </si>
  <si>
    <t>COSTO FINANCIERO</t>
  </si>
  <si>
    <t>BENEFICIO</t>
  </si>
  <si>
    <t>C</t>
  </si>
  <si>
    <t>SUBTOTAL C</t>
  </si>
  <si>
    <t>IMPUESTOS: I.V.A. + ING.BRUTOS</t>
  </si>
  <si>
    <t>D</t>
  </si>
  <si>
    <t>PRESUPUESTO</t>
  </si>
  <si>
    <t>COEFICIENTE RESUMEN (CR)</t>
  </si>
  <si>
    <t>PRESUPUESTO GENERAL (COSTO-COSTO x CR A )</t>
  </si>
  <si>
    <t>HONORARIOS REPRESENTANTES TECNICOS</t>
  </si>
  <si>
    <t>10.1</t>
  </si>
  <si>
    <t>Representante Tecnico en Obra (Arq . / Ing.).</t>
  </si>
  <si>
    <t>10.2</t>
  </si>
  <si>
    <t>Representante Tecnico en Obra Eléctrica.</t>
  </si>
  <si>
    <t>Técnico en Seguridad e Higiene FULL TIME.</t>
  </si>
  <si>
    <t>PRECIO TOTAL</t>
  </si>
  <si>
    <t>RUBRO</t>
  </si>
  <si>
    <t>Precio Rubro</t>
  </si>
  <si>
    <t>SUBTOTAL</t>
  </si>
  <si>
    <t>TOTAL</t>
  </si>
  <si>
    <t>ITEM:</t>
  </si>
  <si>
    <t>UNIDAD DE MEDIDA (UdM)</t>
  </si>
  <si>
    <t>DESCRIPCION:</t>
  </si>
  <si>
    <t>CODIGO</t>
  </si>
  <si>
    <t>INSUMO</t>
  </si>
  <si>
    <t>UNIDAD DE MEDIDA</t>
  </si>
  <si>
    <t>CANTIDAD</t>
  </si>
  <si>
    <t xml:space="preserve">RENDIMIENTO </t>
  </si>
  <si>
    <t>COSTO UNITARIO</t>
  </si>
  <si>
    <t>COSTO PARCIAL</t>
  </si>
  <si>
    <t>COSTO TOTAL</t>
  </si>
  <si>
    <t>MATERIALES</t>
  </si>
  <si>
    <t>U.Mat/UdM</t>
  </si>
  <si>
    <t>$/u</t>
  </si>
  <si>
    <t>Sub total</t>
  </si>
  <si>
    <t>MANO DE OBRA</t>
  </si>
  <si>
    <t>Jornales/Día</t>
  </si>
  <si>
    <t>Jornales/UdM</t>
  </si>
  <si>
    <t xml:space="preserve">$/Día </t>
  </si>
  <si>
    <t>EQUIPOS</t>
  </si>
  <si>
    <t>Equipo/Mes</t>
  </si>
  <si>
    <t>Horas/UdM</t>
  </si>
  <si>
    <t>$/Hora</t>
  </si>
  <si>
    <t>CR</t>
  </si>
  <si>
    <t>CALCULO COEFICIENTE RESUMEN (CR)</t>
  </si>
  <si>
    <t>GG</t>
  </si>
  <si>
    <t>g.g</t>
  </si>
  <si>
    <t>GG= A x %gg</t>
  </si>
  <si>
    <t>B= A + GG</t>
  </si>
  <si>
    <t>CF</t>
  </si>
  <si>
    <t xml:space="preserve">c.f </t>
  </si>
  <si>
    <t>CF= B x %cf</t>
  </si>
  <si>
    <t>BE</t>
  </si>
  <si>
    <t>be</t>
  </si>
  <si>
    <t>BE= B x be</t>
  </si>
  <si>
    <t>C= B+CF+BE</t>
  </si>
  <si>
    <t>IMP</t>
  </si>
  <si>
    <t>i</t>
  </si>
  <si>
    <t>IMP= C * i</t>
  </si>
  <si>
    <t>D= C + IMP</t>
  </si>
  <si>
    <t>D/A</t>
  </si>
  <si>
    <t>Limpieza, protección y cerramientos provisorios.</t>
  </si>
  <si>
    <t>Replanteo de obra.</t>
  </si>
  <si>
    <t>Anulación y vaciado de tanque de bombeo de agua de material existente.</t>
  </si>
  <si>
    <t>Anulación y retiro del tramo del tendido de cañería de alimentación de agua al tanque de bombeo existente.</t>
  </si>
  <si>
    <t>Anulación y retiro de tendido de cañería de agua desde bomba elevadora existente hasta tanque de reserva existente.</t>
  </si>
  <si>
    <t>Demolición y retiro de gabinete de resguardo de bomba elevadora existente.</t>
  </si>
  <si>
    <t>Retiro de tapas metálicas de cámaras de inspección.</t>
  </si>
  <si>
    <t>Vereda perimetral de hormigón peinado con cordón.</t>
  </si>
  <si>
    <t xml:space="preserve">Ejecución de una cámara de inspección de 40cm X 40cm con bloques de hormigón y tapa. </t>
  </si>
  <si>
    <t>Cierre de vano en fachada con ladrillos huecos y mortero de asiento. Incluye revoque interior y exterior.</t>
  </si>
  <si>
    <t>Ejecución de colector para el tanque de bombeo nuevo, con tres (3) salidas: alimentación, limpieza y reserva, cada una con su respectiva válvula esférica.</t>
  </si>
  <si>
    <t>Ejecución de colector para el tanque de reserva existente, con cuatro (4) salidas: bomba presurizadora, alimentación general, limpieza y canilla de servicio, cada una con su respectiva válvula esférica. Incluye canilla de servicio.</t>
  </si>
  <si>
    <t>Canalizaciones de tendidos de cañerías mediante perfiles tipo omega.</t>
  </si>
  <si>
    <t>Aislante térmico de vaina de polietileno expandido en todos los tendidos de cañerías.</t>
  </si>
  <si>
    <t>Tendido de cañerías PN 20 (PPRC T III) termofusión o similar de 1” embutidas por vereda perimetral para alimentación al nuevo tanque de bombeo, con correcta transición entre cañerías nueva y existente.  Incluye válvulas esféricas, uniones dobles, accesorios, etc.</t>
  </si>
  <si>
    <t>Tendido de cañerías PN 20 (PPRC T III) termofusión o similar de 1” exterior desde el colector del nuevo tanque de bombeo hasta cada bomba elevadora. Incluye válvulas esféricas, uniones dobles, válvula de retención/anti retorno, fijaciones, etc.</t>
  </si>
  <si>
    <t>Tendido de cañerías PN 20 (PPRC T III) termofusión o similar de 1” desde las bombas elevadoras hasta el tanque de reserva nuevo. Incluye válvulas esféricas, uniones dobles, fijaciones, etc.</t>
  </si>
  <si>
    <t>Tendido de cañerías PN 20 (PPRC T III) termofusión o similar de 1” desde una bajada del colector del tanque de reserva hasta la bomba presurizadora, con conexión en by-pass. Incluye válvulas esféricas, uniones dobles, fijaciones, etc.</t>
  </si>
  <si>
    <t>Tendido de cañerías PN 20 (PPRC T III) termofusión o similar de 1” desde la bomba presurizadora hasta su acometida con la cañería existente para alimentar el baño del 4° piso, con correcta transición entre cañerías nueva y existente. Incluye válvulas esféricas, uniones dobles, fijaciones, etc.</t>
  </si>
  <si>
    <t>Tendido de cañerías PN 20 (PPRC T III) termofusión o similar de 1” desde una bajada del colector del tanque de reserva hasta la alimentaciones interiores generales del edificio. Incluye válvulas esféricas, uniones dobles, fijaciones, etc.</t>
  </si>
  <si>
    <t xml:space="preserve">Provisión, colocación y conexión Bomba Presurizadora con presostáto incluido de agua marca tipo ROWA o calidad similar. </t>
  </si>
  <si>
    <t>Provisión y colocación de tanque de agua tricapa gris de polietileno de 1100lts, marca tipo Rotoplass o similar. Incluye flotantes mecánicos. flotantes automáticos, ventilaciones, etc.</t>
  </si>
  <si>
    <t>Provisión y colocación de tanque de agua tricapa gris de polietileno de 2750lts, marca tipo Rotoplass o similar. flotantes mecánicos. flotantes automáticos, ventilaciones, etc.</t>
  </si>
  <si>
    <t>Ejecución y colocación estructura de apoyo tanque en perfiles de estructura metálica y metal desplegado. Medidas: 1,60mx1,60mx0,50m. Incluye pintura sintética color gris o a definir.</t>
  </si>
  <si>
    <t>Ejecución y colocación de gabinete estanco para sitema de bombeo, compuesto por estructura metálica. Medidas: 3.00mx2.10mx2.50m. Incluye pintura sintética color gris o a definir, picaporte y cerradura con dos llaves,etc.</t>
  </si>
  <si>
    <t>Ejecución y colocación de gabinete estanco metálico para bomba presurizadora. Medidas: 0,30mx0,20mx 0,15m.</t>
  </si>
  <si>
    <t>CE1 | CE4- Provisión y colocación de tapa para cámara de inspección hermética de acero galvanizado textura tipo semilla de melón y apertura tipo escotilla. Inclluye pintura sintética color gris o similar. Medida: 60cmx60cm.</t>
  </si>
  <si>
    <t>CE2- Provisión y colocación de tapa para cámara de inspección hermética de acero galvanizado textura tipo semilla de melón y apertura tipo escotilla. Inclluye pintura sintética color gris o similar. Medida: 1,00mx1,00m.</t>
  </si>
  <si>
    <t>CE5- Provisión y colocación de tapa para cámara de inspección hermética de acero galvanizado textura tipo semilla de melón y apertura tipo escotilla. Incluye pintura sintética color gris o similar. Medida: 1,30mx1,00m.</t>
  </si>
  <si>
    <t>Obrador y baños químicos</t>
  </si>
  <si>
    <t>Anulación y retiro de cañería de agua desde el tanque de reserva existente hasta sus acometidas de distribución.</t>
  </si>
  <si>
    <t>2.1.3</t>
  </si>
  <si>
    <t>2.2.1</t>
  </si>
  <si>
    <t>Movimiento y recolocación de los equipos de aire acondicionado (incluye cables, cañerías, desagües, etc).</t>
  </si>
  <si>
    <t>2.2.2</t>
  </si>
  <si>
    <t>Retiro completo de membrana asfaltica existente.</t>
  </si>
  <si>
    <t>2.3.1</t>
  </si>
  <si>
    <t>2.4.1</t>
  </si>
  <si>
    <t>2.1.1</t>
  </si>
  <si>
    <t>2.1.2</t>
  </si>
  <si>
    <t>2.1.4</t>
  </si>
  <si>
    <t>2.1.5</t>
  </si>
  <si>
    <t>2.1.6</t>
  </si>
  <si>
    <t>2.1.7</t>
  </si>
  <si>
    <t>2.1.8</t>
  </si>
  <si>
    <t>2.1.9</t>
  </si>
  <si>
    <t>2.1.10</t>
  </si>
  <si>
    <t>2.1.11</t>
  </si>
  <si>
    <t>3.1.1</t>
  </si>
  <si>
    <t>3.1.2</t>
  </si>
  <si>
    <t>3.1.3</t>
  </si>
  <si>
    <t>3.1.4</t>
  </si>
  <si>
    <t>Ejecución de carpeta niveladora marca tipo Weber Floor Ras o similar con promotor de adherencia marca tipo Weber Primer o similar, en todos aquellos sectores que se haya desprendido la carpeta existente a causa del retiro de membrana.</t>
  </si>
  <si>
    <t>3.2.1</t>
  </si>
  <si>
    <t>3.3.1</t>
  </si>
  <si>
    <t>IMPERMEABILIZACIÓN</t>
  </si>
  <si>
    <t>8.1.1</t>
  </si>
  <si>
    <t>8.1.2</t>
  </si>
  <si>
    <t>Limpieza total de todas las cañerías de lluvia y embudos existentes.</t>
  </si>
  <si>
    <t>8.1.3</t>
  </si>
  <si>
    <t>Sellado con sellador poliuretánico marca tipo Sikaflex®-1A PLUS o similar para el tomado de juntas.</t>
  </si>
  <si>
    <t>8.1.4</t>
  </si>
  <si>
    <t>Pintura asfáltica base solvente marca tipo Megaflex o similar como promotor de adherencia sobre toda la cubierta. 2 (dos) manos.</t>
  </si>
  <si>
    <t>8.1.5</t>
  </si>
  <si>
    <t>Membrana asfáltica transitable, tipo Megaflex Geomax de 4mm o similar sobre toda la superficie de cubierta.</t>
  </si>
  <si>
    <t>Venda geotextil marca tipo Sika Tex 75 o similar de refuerzo en "puntos criticos".</t>
  </si>
  <si>
    <t>Membrana líquida marca tipo Megaflex Techos Pu o similar color verde y/o a definir sobre toda la superficie. 3 (tres) manos.</t>
  </si>
  <si>
    <t>Flejes de aluminio de 1” en puntos criticos.</t>
  </si>
  <si>
    <t>4.1.1</t>
  </si>
  <si>
    <t>4.1.2</t>
  </si>
  <si>
    <t>4.1.3</t>
  </si>
  <si>
    <t>4.1.4</t>
  </si>
  <si>
    <t>4.1.5</t>
  </si>
  <si>
    <t>4.1.6</t>
  </si>
  <si>
    <t>4.1.7</t>
  </si>
  <si>
    <t>4.1.8</t>
  </si>
  <si>
    <t>4.2.1</t>
  </si>
  <si>
    <t>4.2.2</t>
  </si>
  <si>
    <t>4.3.1</t>
  </si>
  <si>
    <t>4.3.2</t>
  </si>
  <si>
    <t>4.3.3</t>
  </si>
  <si>
    <t>4.3.4</t>
  </si>
  <si>
    <t>4.3.5</t>
  </si>
  <si>
    <t>4.3.6</t>
  </si>
  <si>
    <r>
      <rPr>
        <b/>
        <sz val="10"/>
        <rFont val="Arial"/>
        <family val="2"/>
      </rPr>
      <t>P2-</t>
    </r>
    <r>
      <rPr>
        <sz val="10"/>
        <rFont val="Arial"/>
        <family val="2"/>
      </rPr>
      <t xml:space="preserve"> Provisión y ejecución de pintura de esmalte sintetico y antióxido de todos los sectores revestidos en chapa, puertas, cenefa perimetral, etc. Incluye preparación de la superficie con fondo sintético marca tipo SW Fondo Blanco Sintético de Sherwin Williams o similar.</t>
    </r>
  </si>
  <si>
    <r>
      <rPr>
        <b/>
        <sz val="10"/>
        <rFont val="Arial"/>
        <family val="2"/>
      </rPr>
      <t>P1-</t>
    </r>
    <r>
      <rPr>
        <sz val="10"/>
        <rFont val="Arial"/>
        <family val="2"/>
      </rPr>
      <t xml:space="preserve"> Provisión y ejecución de pintura para exteriores tipo marca recuplats frentes, duralba muros, loxon exterior de Sherwin Williams o calidad equivalente, color a definir. Incluye preparación de la superficie.</t>
    </r>
  </si>
  <si>
    <r>
      <rPr>
        <b/>
        <sz val="10"/>
        <rFont val="Arial"/>
        <family val="2"/>
      </rPr>
      <t>P2-</t>
    </r>
    <r>
      <rPr>
        <sz val="10"/>
        <rFont val="Arial"/>
        <family val="2"/>
      </rPr>
      <t xml:space="preserve"> Provisión y ejecución de pintura de esmalte sintetico y antióxido en toda la herreria escaleras gato con guardahombre, barandas y cenefa perimetral. Incluye preparación de la superficie con fondo sintético marca tipo SW Fondo Blanco Sintético de Sherwin Williams o similar.</t>
    </r>
  </si>
  <si>
    <t>5.1.1</t>
  </si>
  <si>
    <t>5.1.2</t>
  </si>
  <si>
    <t>5.1.3</t>
  </si>
  <si>
    <t>6.1.1</t>
  </si>
  <si>
    <t>6.1.2</t>
  </si>
  <si>
    <t>6.1.3</t>
  </si>
  <si>
    <t>6.1.4</t>
  </si>
  <si>
    <t>6.1.5</t>
  </si>
  <si>
    <t>6.1.6</t>
  </si>
  <si>
    <t>6.1.7</t>
  </si>
  <si>
    <t>6.1.8</t>
  </si>
  <si>
    <t>6.1.9</t>
  </si>
  <si>
    <t>6.1.10</t>
  </si>
  <si>
    <t>7.1.1</t>
  </si>
  <si>
    <t>7.1.2</t>
  </si>
  <si>
    <t>7.1.3</t>
  </si>
  <si>
    <t>7.2.1</t>
  </si>
  <si>
    <t>7.2.2</t>
  </si>
  <si>
    <t>8.2.1</t>
  </si>
  <si>
    <t>9.3</t>
  </si>
  <si>
    <t>Anulación y retiro del tendido de cañería de agua desde el tanque de bombeo a bomba elevadora existente.</t>
  </si>
  <si>
    <t>EXTERIORES PLANTA BAJA</t>
  </si>
  <si>
    <t>CUBIERTA ED. OPERATIVO</t>
  </si>
  <si>
    <t>BALCÓN PERIMETRAL TORRE DE CONTROL</t>
  </si>
  <si>
    <t>CUBIERTA CABINA DE CONTROL</t>
  </si>
  <si>
    <t>1.4</t>
  </si>
  <si>
    <t>Andamios, escaleras y protecciones.</t>
  </si>
  <si>
    <t>FACHADA</t>
  </si>
  <si>
    <t>EXTERIOR PLANTA BAJA</t>
  </si>
  <si>
    <t>ALBAÑILERIA</t>
  </si>
  <si>
    <t>EXTERIOR</t>
  </si>
  <si>
    <t>11.1</t>
  </si>
  <si>
    <t>11.2</t>
  </si>
  <si>
    <t>11.3</t>
  </si>
  <si>
    <t>Retiro de tanque de agua plastico de 1100lts existente.</t>
  </si>
  <si>
    <t>%Incidencia</t>
  </si>
  <si>
    <t>SUPERFICIE TOTAL</t>
  </si>
  <si>
    <t>$m2</t>
  </si>
  <si>
    <t>Retiro de cerámicos en superficie de tanque de agua existente</t>
  </si>
  <si>
    <t>OBRA: Mantenimiento Correctivo en TWR y Edificio Operativo - La Rioja</t>
  </si>
  <si>
    <t>Ejecución de carpeta niveladora marca tipo Weber ras o similar sobre superficie de tanque. Incluye primer marca tipo Weber Primer o similar.</t>
  </si>
  <si>
    <t>Limpieza c/ hidrolavado de alta presión sobre toda la cubierta</t>
  </si>
  <si>
    <t>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</si>
</sst>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 #,##0.00_-;\-&quot;$&quot;\ * #,##0.00_-;_-&quot;$&quot;\ * &quot;-&quot;??_-;_-@_-"/>
    <numFmt numFmtId="164" formatCode="[$$-2C0A]\ #,##0.00"/>
    <numFmt numFmtId="165" formatCode="0.000"/>
    <numFmt numFmtId="166" formatCode="0.0"/>
    <numFmt numFmtId="167" formatCode="#,##0.000"/>
    <numFmt numFmtId="168" formatCode="#,##0.00000"/>
    <numFmt numFmtId="169" formatCode="[$USD]\ #,##0.00"/>
  </numFmts>
  <fonts count="16" x14ac:knownFonts="1">
    <font>
      <sz val="10"/>
      <name val="Arial"/>
      <family val="2"/>
    </font>
    <font>
      <sz val="11"/>
      <color theme="1"/>
      <name val="Calibri"/>
      <family val="2"/>
      <scheme val="minor"/>
    </font>
    <font>
      <sz val="10"/>
      <name val="Arial"/>
      <family val="2"/>
      <charset val="1"/>
    </font>
    <font>
      <sz val="10"/>
      <name val="Arial"/>
      <family val="2"/>
    </font>
    <font>
      <sz val="10"/>
      <name val="Calibri"/>
      <family val="2"/>
      <scheme val="minor"/>
    </font>
    <font>
      <i/>
      <sz val="10"/>
      <name val="Calibri"/>
      <family val="2"/>
      <scheme val="minor"/>
    </font>
    <font>
      <b/>
      <sz val="10"/>
      <name val="Calibri"/>
      <family val="2"/>
      <scheme val="minor"/>
    </font>
    <font>
      <b/>
      <sz val="12"/>
      <name val="Arial"/>
      <family val="2"/>
    </font>
    <font>
      <b/>
      <sz val="10"/>
      <name val="Arial"/>
      <family val="2"/>
    </font>
    <font>
      <b/>
      <sz val="12"/>
      <name val="Calibri"/>
      <family val="2"/>
      <scheme val="minor"/>
    </font>
    <font>
      <sz val="12"/>
      <name val="Arial"/>
      <family val="2"/>
    </font>
    <font>
      <sz val="8"/>
      <name val="Arial"/>
      <family val="2"/>
    </font>
    <font>
      <sz val="10"/>
      <name val="Arial"/>
      <family val="2"/>
    </font>
    <font>
      <b/>
      <sz val="9"/>
      <name val="Arial"/>
      <family val="2"/>
    </font>
    <font>
      <sz val="9"/>
      <name val="Arial"/>
      <family val="2"/>
    </font>
    <font>
      <sz val="11"/>
      <name val="Arial Narrow"/>
      <family val="2"/>
    </font>
  </fonts>
  <fills count="7">
    <fill>
      <patternFill patternType="none"/>
    </fill>
    <fill>
      <patternFill patternType="gray125"/>
    </fill>
    <fill>
      <patternFill patternType="solid">
        <fgColor indexed="9"/>
        <bgColor indexed="26"/>
      </patternFill>
    </fill>
    <fill>
      <patternFill patternType="solid">
        <fgColor theme="4" tint="0.59999389629810485"/>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55">
    <border>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style="medium">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hair">
        <color indexed="64"/>
      </bottom>
      <diagonal/>
    </border>
    <border>
      <left style="hair">
        <color indexed="64"/>
      </left>
      <right style="dotted">
        <color indexed="64"/>
      </right>
      <top/>
      <bottom/>
      <diagonal/>
    </border>
    <border>
      <left/>
      <right style="hair">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style="hair">
        <color indexed="64"/>
      </left>
      <right style="hair">
        <color indexed="64"/>
      </right>
      <top style="hair">
        <color indexed="63"/>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dotted">
        <color indexed="64"/>
      </right>
      <top style="hair">
        <color indexed="64"/>
      </top>
      <bottom style="medium">
        <color indexed="64"/>
      </bottom>
      <diagonal/>
    </border>
    <border>
      <left style="hair">
        <color indexed="64"/>
      </left>
      <right style="hair">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medium">
        <color indexed="64"/>
      </top>
      <bottom style="thin">
        <color auto="1"/>
      </bottom>
      <diagonal/>
    </border>
    <border>
      <left/>
      <right style="thin">
        <color auto="1"/>
      </right>
      <top style="medium">
        <color indexed="64"/>
      </top>
      <bottom style="thin">
        <color auto="1"/>
      </bottom>
      <diagonal/>
    </border>
  </borders>
  <cellStyleXfs count="12">
    <xf numFmtId="0" fontId="0" fillId="0" borderId="0"/>
    <xf numFmtId="0" fontId="2" fillId="0" borderId="0"/>
    <xf numFmtId="9" fontId="3" fillId="0" borderId="0" applyFont="0" applyFill="0" applyBorder="0" applyAlignment="0" applyProtection="0"/>
    <xf numFmtId="0" fontId="3" fillId="0" borderId="0" applyNumberForma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2" fillId="0" borderId="0"/>
    <xf numFmtId="0" fontId="12"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cellStyleXfs>
  <cellXfs count="333">
    <xf numFmtId="0" fontId="0" fillId="0" borderId="0" xfId="0"/>
    <xf numFmtId="0" fontId="4" fillId="0" borderId="0" xfId="0" applyFont="1" applyAlignment="1">
      <alignment wrapText="1"/>
    </xf>
    <xf numFmtId="0" fontId="4" fillId="0" borderId="0" xfId="0" applyFont="1"/>
    <xf numFmtId="0" fontId="4" fillId="0" borderId="0" xfId="0" applyFont="1" applyAlignment="1">
      <alignment vertical="center" wrapText="1"/>
    </xf>
    <xf numFmtId="0" fontId="3" fillId="0" borderId="0" xfId="0" applyFont="1"/>
    <xf numFmtId="0" fontId="3" fillId="0" borderId="0" xfId="0" applyFont="1" applyAlignment="1">
      <alignment wrapText="1"/>
    </xf>
    <xf numFmtId="0" fontId="3" fillId="0" borderId="0" xfId="0" applyFont="1" applyAlignment="1">
      <alignment horizontal="center"/>
    </xf>
    <xf numFmtId="164" fontId="3" fillId="0" borderId="0" xfId="0" applyNumberFormat="1" applyFont="1"/>
    <xf numFmtId="0" fontId="0" fillId="0" borderId="0" xfId="0" applyAlignment="1">
      <alignment horizontal="center"/>
    </xf>
    <xf numFmtId="0" fontId="0" fillId="0" borderId="0" xfId="0" applyAlignment="1">
      <alignment horizontal="left" vertical="center"/>
    </xf>
    <xf numFmtId="0" fontId="0" fillId="0" borderId="8" xfId="0" applyBorder="1" applyAlignment="1">
      <alignment horizontal="left" vertical="center"/>
    </xf>
    <xf numFmtId="0" fontId="0" fillId="0" borderId="2" xfId="0" applyBorder="1" applyAlignment="1">
      <alignment horizontal="center" vertical="center"/>
    </xf>
    <xf numFmtId="0" fontId="8" fillId="3" borderId="12" xfId="0" applyFont="1" applyFill="1" applyBorder="1" applyAlignment="1">
      <alignment horizontal="center" vertical="center" wrapText="1" shrinkToFit="1"/>
    </xf>
    <xf numFmtId="0" fontId="8" fillId="3" borderId="12" xfId="0" applyFont="1" applyFill="1" applyBorder="1" applyAlignment="1">
      <alignment horizontal="center" vertical="center" shrinkToFit="1"/>
    </xf>
    <xf numFmtId="2" fontId="8" fillId="3" borderId="12" xfId="0" applyNumberFormat="1" applyFont="1" applyFill="1" applyBorder="1" applyAlignment="1">
      <alignment horizontal="center" vertical="center" shrinkToFit="1"/>
    </xf>
    <xf numFmtId="164" fontId="8" fillId="3" borderId="12" xfId="0" applyNumberFormat="1" applyFont="1" applyFill="1" applyBorder="1" applyAlignment="1">
      <alignment horizontal="center" vertical="center" wrapText="1"/>
    </xf>
    <xf numFmtId="165" fontId="8" fillId="3" borderId="12" xfId="0" applyNumberFormat="1" applyFont="1" applyFill="1" applyBorder="1" applyAlignment="1">
      <alignment horizontal="center" vertical="center" wrapText="1"/>
    </xf>
    <xf numFmtId="0" fontId="3" fillId="0" borderId="5" xfId="0" applyFont="1" applyBorder="1" applyAlignment="1">
      <alignment horizontal="left" vertical="center" textRotation="90" shrinkToFit="1"/>
    </xf>
    <xf numFmtId="0" fontId="3" fillId="0" borderId="5" xfId="0" applyFont="1" applyBorder="1" applyAlignment="1">
      <alignment horizontal="left" vertical="center" wrapText="1"/>
    </xf>
    <xf numFmtId="0" fontId="8" fillId="0" borderId="5" xfId="0" applyFont="1" applyBorder="1" applyAlignment="1">
      <alignment horizontal="center" vertical="center" shrinkToFit="1"/>
    </xf>
    <xf numFmtId="2" fontId="8" fillId="0" borderId="5" xfId="0" applyNumberFormat="1" applyFont="1" applyBorder="1" applyAlignment="1">
      <alignment horizontal="center" vertical="center" shrinkToFit="1"/>
    </xf>
    <xf numFmtId="164" fontId="8" fillId="0" borderId="5" xfId="0" applyNumberFormat="1" applyFont="1" applyBorder="1" applyAlignment="1">
      <alignment vertical="center" wrapText="1"/>
    </xf>
    <xf numFmtId="0" fontId="3" fillId="0" borderId="5" xfId="0" applyFont="1" applyBorder="1" applyAlignment="1">
      <alignment horizontal="center" vertical="center"/>
    </xf>
    <xf numFmtId="0" fontId="8" fillId="3" borderId="9" xfId="0" applyFont="1" applyFill="1" applyBorder="1" applyAlignment="1">
      <alignment horizontal="left" vertical="center" wrapText="1"/>
    </xf>
    <xf numFmtId="164" fontId="8" fillId="3" borderId="12" xfId="0" applyNumberFormat="1" applyFont="1" applyFill="1" applyBorder="1" applyAlignment="1">
      <alignment vertical="center"/>
    </xf>
    <xf numFmtId="10" fontId="8" fillId="3" borderId="12" xfId="0" applyNumberFormat="1" applyFont="1" applyFill="1" applyBorder="1" applyAlignment="1">
      <alignment horizontal="center" vertical="center"/>
    </xf>
    <xf numFmtId="0" fontId="0" fillId="0" borderId="8" xfId="0" applyBorder="1" applyAlignment="1">
      <alignment horizontal="left" vertical="center" wrapText="1"/>
    </xf>
    <xf numFmtId="164" fontId="3" fillId="0" borderId="13" xfId="0" applyNumberFormat="1" applyFont="1" applyBorder="1" applyAlignment="1">
      <alignment horizontal="center" vertical="center" wrapText="1"/>
    </xf>
    <xf numFmtId="0" fontId="0" fillId="0" borderId="0" xfId="0" applyAlignment="1">
      <alignment horizontal="left" vertical="center" wrapText="1"/>
    </xf>
    <xf numFmtId="49" fontId="8" fillId="3" borderId="9" xfId="0" applyNumberFormat="1" applyFont="1" applyFill="1" applyBorder="1" applyAlignment="1">
      <alignment horizontal="left" vertical="center" wrapText="1"/>
    </xf>
    <xf numFmtId="164" fontId="8" fillId="3" borderId="12" xfId="0" applyNumberFormat="1" applyFont="1" applyFill="1" applyBorder="1" applyAlignment="1">
      <alignment horizontal="center" vertical="center"/>
    </xf>
    <xf numFmtId="9" fontId="8" fillId="3" borderId="12" xfId="2" applyFont="1" applyFill="1" applyBorder="1" applyAlignment="1">
      <alignment horizontal="center" vertical="center"/>
    </xf>
    <xf numFmtId="0" fontId="0" fillId="0" borderId="0" xfId="0" applyAlignment="1">
      <alignment horizontal="center" vertical="center"/>
    </xf>
    <xf numFmtId="164" fontId="3" fillId="0" borderId="0" xfId="0" applyNumberFormat="1" applyFont="1" applyAlignment="1">
      <alignment vertical="center"/>
    </xf>
    <xf numFmtId="0" fontId="0" fillId="0" borderId="4" xfId="0" applyBorder="1" applyAlignment="1">
      <alignment horizontal="left" vertical="center"/>
    </xf>
    <xf numFmtId="49" fontId="8" fillId="0" borderId="0" xfId="0" applyNumberFormat="1" applyFont="1" applyAlignment="1">
      <alignment horizontal="left" vertical="center"/>
    </xf>
    <xf numFmtId="164" fontId="8" fillId="0" borderId="0" xfId="0" applyNumberFormat="1" applyFont="1" applyAlignment="1">
      <alignment vertical="center"/>
    </xf>
    <xf numFmtId="0" fontId="3" fillId="0" borderId="0" xfId="0" applyFont="1" applyAlignment="1">
      <alignment horizontal="center" vertical="center"/>
    </xf>
    <xf numFmtId="0" fontId="0" fillId="0" borderId="13" xfId="0" applyBorder="1" applyAlignment="1">
      <alignment horizontal="center" vertical="center" wrapText="1"/>
    </xf>
    <xf numFmtId="10" fontId="3" fillId="0" borderId="0" xfId="0" applyNumberFormat="1" applyFont="1" applyAlignment="1">
      <alignment horizontal="center" vertical="center"/>
    </xf>
    <xf numFmtId="0" fontId="3" fillId="0" borderId="0" xfId="0" applyFont="1" applyAlignment="1">
      <alignment horizontal="center" vertical="center" wrapText="1"/>
    </xf>
    <xf numFmtId="2" fontId="3" fillId="0" borderId="0" xfId="0" applyNumberFormat="1" applyFont="1" applyAlignment="1" applyProtection="1">
      <alignment horizontal="center" vertical="center" wrapText="1"/>
      <protection locked="0"/>
    </xf>
    <xf numFmtId="164" fontId="3" fillId="0" borderId="0" xfId="0" applyNumberFormat="1" applyFont="1" applyAlignment="1">
      <alignment vertical="center" wrapText="1"/>
    </xf>
    <xf numFmtId="0" fontId="0" fillId="0" borderId="2" xfId="0" applyBorder="1" applyAlignment="1">
      <alignment horizontal="left" vertical="center"/>
    </xf>
    <xf numFmtId="0" fontId="0" fillId="0" borderId="2" xfId="0" applyBorder="1" applyAlignment="1">
      <alignment horizontal="left" vertical="center" wrapText="1"/>
    </xf>
    <xf numFmtId="0" fontId="7" fillId="0" borderId="0" xfId="0" applyFont="1" applyAlignment="1" applyProtection="1">
      <alignment horizontal="left" vertical="center" wrapText="1"/>
      <protection locked="0"/>
    </xf>
    <xf numFmtId="164" fontId="8" fillId="0" borderId="0" xfId="0" applyNumberFormat="1" applyFont="1" applyAlignment="1">
      <alignment horizontal="center" vertical="center"/>
    </xf>
    <xf numFmtId="9" fontId="8" fillId="0" borderId="0" xfId="2" applyFont="1" applyFill="1" applyBorder="1" applyAlignment="1">
      <alignment horizontal="center" vertical="center"/>
    </xf>
    <xf numFmtId="164" fontId="3" fillId="4" borderId="0" xfId="0" applyNumberFormat="1" applyFont="1" applyFill="1" applyAlignment="1">
      <alignment vertical="center"/>
    </xf>
    <xf numFmtId="0" fontId="3" fillId="0" borderId="0" xfId="0" applyFont="1" applyAlignment="1">
      <alignment horizontal="left" vertical="center"/>
    </xf>
    <xf numFmtId="0" fontId="8"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164" fontId="8" fillId="0" borderId="12" xfId="4" applyNumberFormat="1" applyFont="1" applyBorder="1" applyAlignment="1">
      <alignment horizontal="center" vertical="center"/>
    </xf>
    <xf numFmtId="0" fontId="3" fillId="0" borderId="17" xfId="0" applyFont="1" applyBorder="1" applyAlignment="1">
      <alignment horizontal="left" vertical="center" wrapText="1"/>
    </xf>
    <xf numFmtId="0" fontId="8" fillId="0" borderId="18" xfId="0" applyFont="1" applyBorder="1" applyAlignment="1">
      <alignment horizontal="center" vertical="center"/>
    </xf>
    <xf numFmtId="166" fontId="8" fillId="0" borderId="18" xfId="0" applyNumberFormat="1" applyFont="1" applyBorder="1" applyAlignment="1">
      <alignment horizontal="center" vertical="center"/>
    </xf>
    <xf numFmtId="164" fontId="3" fillId="0" borderId="19" xfId="4" applyNumberFormat="1" applyFont="1" applyBorder="1" applyAlignment="1">
      <alignment horizontal="center" vertical="center"/>
    </xf>
    <xf numFmtId="0" fontId="8" fillId="0" borderId="13" xfId="0" applyFont="1" applyBorder="1" applyAlignment="1">
      <alignment horizontal="center" vertical="center"/>
    </xf>
    <xf numFmtId="166" fontId="8" fillId="0" borderId="13" xfId="0" applyNumberFormat="1" applyFont="1" applyBorder="1" applyAlignment="1">
      <alignment horizontal="center" vertical="center"/>
    </xf>
    <xf numFmtId="164" fontId="3" fillId="0" borderId="21" xfId="4" applyNumberFormat="1" applyFont="1" applyBorder="1" applyAlignment="1">
      <alignment horizontal="center" vertical="center"/>
    </xf>
    <xf numFmtId="164" fontId="3" fillId="0" borderId="10" xfId="0" applyNumberFormat="1" applyFont="1" applyBorder="1" applyAlignment="1">
      <alignment vertical="center"/>
    </xf>
    <xf numFmtId="0" fontId="8" fillId="0" borderId="0" xfId="0" applyFont="1" applyAlignment="1">
      <alignment horizontal="left" vertical="center" wrapText="1"/>
    </xf>
    <xf numFmtId="2" fontId="8" fillId="0" borderId="0" xfId="0" applyNumberFormat="1" applyFont="1" applyAlignment="1">
      <alignment vertical="center"/>
    </xf>
    <xf numFmtId="0" fontId="8" fillId="3" borderId="12" xfId="0" applyFont="1" applyFill="1" applyBorder="1" applyAlignment="1">
      <alignment horizontal="center" vertical="center"/>
    </xf>
    <xf numFmtId="164" fontId="8" fillId="3" borderId="9" xfId="0" applyNumberFormat="1" applyFont="1" applyFill="1" applyBorder="1" applyAlignment="1">
      <alignment vertical="center"/>
    </xf>
    <xf numFmtId="0" fontId="0" fillId="0" borderId="8" xfId="0" applyBorder="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xf>
    <xf numFmtId="0" fontId="0" fillId="0" borderId="6" xfId="0" applyBorder="1" applyAlignment="1">
      <alignment horizontal="left" vertical="center"/>
    </xf>
    <xf numFmtId="0" fontId="0" fillId="0" borderId="1" xfId="0" applyBorder="1" applyAlignment="1">
      <alignment horizontal="center" vertical="center"/>
    </xf>
    <xf numFmtId="0" fontId="0" fillId="0" borderId="3" xfId="0" applyBorder="1" applyAlignment="1">
      <alignment horizontal="left" vertical="center"/>
    </xf>
    <xf numFmtId="49" fontId="3" fillId="0" borderId="0" xfId="0" applyNumberFormat="1" applyFont="1" applyAlignment="1">
      <alignment horizontal="left" vertical="center"/>
    </xf>
    <xf numFmtId="0" fontId="0" fillId="0" borderId="22" xfId="0" applyBorder="1" applyAlignment="1">
      <alignment horizontal="left" vertical="center" wrapText="1"/>
    </xf>
    <xf numFmtId="0" fontId="3" fillId="0" borderId="7" xfId="0" applyFont="1" applyBorder="1" applyAlignment="1">
      <alignment horizontal="left" vertical="center"/>
    </xf>
    <xf numFmtId="0" fontId="0" fillId="0" borderId="13" xfId="0" applyBorder="1" applyAlignment="1">
      <alignment horizontal="left" vertical="center" wrapText="1" indent="1"/>
    </xf>
    <xf numFmtId="0" fontId="8" fillId="0" borderId="0" xfId="0" applyFont="1" applyAlignment="1">
      <alignment horizontal="left" vertical="center"/>
    </xf>
    <xf numFmtId="0" fontId="8" fillId="0" borderId="7" xfId="0" applyFont="1" applyBorder="1" applyAlignment="1">
      <alignment horizontal="center" vertical="center"/>
    </xf>
    <xf numFmtId="164" fontId="3" fillId="0" borderId="13" xfId="0" applyNumberFormat="1" applyFont="1" applyBorder="1" applyAlignment="1">
      <alignment horizontal="right" vertical="center" wrapText="1"/>
    </xf>
    <xf numFmtId="0" fontId="12" fillId="0" borderId="0" xfId="7"/>
    <xf numFmtId="0" fontId="12" fillId="0" borderId="7" xfId="7" applyBorder="1"/>
    <xf numFmtId="0" fontId="12" fillId="0" borderId="8" xfId="7" applyBorder="1"/>
    <xf numFmtId="0" fontId="13" fillId="3" borderId="12" xfId="7" applyFont="1" applyFill="1" applyBorder="1" applyAlignment="1">
      <alignment vertical="center"/>
    </xf>
    <xf numFmtId="0" fontId="12" fillId="0" borderId="2" xfId="7" applyBorder="1"/>
    <xf numFmtId="0" fontId="14" fillId="0" borderId="8" xfId="7" applyFont="1" applyBorder="1" applyAlignment="1">
      <alignment horizontal="center" vertical="center" wrapText="1"/>
    </xf>
    <xf numFmtId="0" fontId="13" fillId="3" borderId="9" xfId="7" applyFont="1" applyFill="1" applyBorder="1" applyAlignment="1">
      <alignment horizontal="center" vertical="center" wrapText="1"/>
    </xf>
    <xf numFmtId="0" fontId="13" fillId="3" borderId="12" xfId="7" applyFont="1" applyFill="1" applyBorder="1" applyAlignment="1">
      <alignment horizontal="center" vertical="center" wrapText="1"/>
    </xf>
    <xf numFmtId="0" fontId="13" fillId="3" borderId="10" xfId="7" applyFont="1" applyFill="1" applyBorder="1" applyAlignment="1">
      <alignment horizontal="center" vertical="center" wrapText="1"/>
    </xf>
    <xf numFmtId="0" fontId="13" fillId="3" borderId="11" xfId="7" applyFont="1" applyFill="1" applyBorder="1" applyAlignment="1">
      <alignment horizontal="center" vertical="center" wrapText="1"/>
    </xf>
    <xf numFmtId="0" fontId="14" fillId="0" borderId="2" xfId="7" applyFont="1" applyBorder="1" applyAlignment="1">
      <alignment horizontal="center" vertical="center" wrapText="1"/>
    </xf>
    <xf numFmtId="0" fontId="14" fillId="0" borderId="0" xfId="7" applyFont="1" applyAlignment="1">
      <alignment horizontal="center" vertical="center" wrapText="1"/>
    </xf>
    <xf numFmtId="0" fontId="3" fillId="0" borderId="0" xfId="7" applyFont="1"/>
    <xf numFmtId="0" fontId="12" fillId="0" borderId="12" xfId="7" applyBorder="1"/>
    <xf numFmtId="0" fontId="12" fillId="3" borderId="12" xfId="7" applyFill="1" applyBorder="1"/>
    <xf numFmtId="0" fontId="12" fillId="0" borderId="4" xfId="7" applyBorder="1"/>
    <xf numFmtId="0" fontId="12" fillId="0" borderId="5" xfId="7" applyBorder="1"/>
    <xf numFmtId="0" fontId="12" fillId="0" borderId="3" xfId="7" applyBorder="1"/>
    <xf numFmtId="0" fontId="12" fillId="0" borderId="0" xfId="7" applyAlignment="1">
      <alignment horizontal="center"/>
    </xf>
    <xf numFmtId="0" fontId="12" fillId="0" borderId="38" xfId="7" applyBorder="1" applyAlignment="1">
      <alignment horizontal="left" vertical="center"/>
    </xf>
    <xf numFmtId="0" fontId="12" fillId="0" borderId="0" xfId="7" applyAlignment="1">
      <alignment horizontal="left" vertical="center"/>
    </xf>
    <xf numFmtId="0" fontId="12" fillId="0" borderId="7" xfId="7" applyBorder="1" applyAlignment="1">
      <alignment horizontal="center"/>
    </xf>
    <xf numFmtId="0" fontId="8" fillId="3" borderId="12" xfId="7" applyFont="1" applyFill="1" applyBorder="1" applyAlignment="1">
      <alignment horizontal="center" vertical="center"/>
    </xf>
    <xf numFmtId="165" fontId="8" fillId="3" borderId="12" xfId="7" applyNumberFormat="1" applyFont="1" applyFill="1" applyBorder="1" applyAlignment="1">
      <alignment horizontal="center" vertical="center"/>
    </xf>
    <xf numFmtId="0" fontId="13" fillId="0" borderId="0" xfId="7" applyFont="1" applyAlignment="1">
      <alignment horizontal="center" vertical="center"/>
    </xf>
    <xf numFmtId="0" fontId="3" fillId="0" borderId="0" xfId="7" applyFont="1" applyAlignment="1">
      <alignment horizontal="left" vertical="center" wrapText="1"/>
    </xf>
    <xf numFmtId="0" fontId="8" fillId="0" borderId="18" xfId="7" applyFont="1" applyBorder="1" applyAlignment="1">
      <alignment horizontal="center" vertical="center"/>
    </xf>
    <xf numFmtId="166" fontId="8" fillId="0" borderId="18" xfId="7" applyNumberFormat="1" applyFont="1" applyBorder="1" applyAlignment="1">
      <alignment horizontal="center" vertical="center"/>
    </xf>
    <xf numFmtId="167" fontId="3" fillId="0" borderId="0" xfId="7" applyNumberFormat="1" applyFont="1" applyAlignment="1">
      <alignment horizontal="center" vertical="center"/>
    </xf>
    <xf numFmtId="167" fontId="8" fillId="3" borderId="12" xfId="7" applyNumberFormat="1" applyFont="1" applyFill="1" applyBorder="1" applyAlignment="1">
      <alignment horizontal="center" vertical="center"/>
    </xf>
    <xf numFmtId="0" fontId="3" fillId="0" borderId="22" xfId="7" applyFont="1" applyBorder="1" applyAlignment="1">
      <alignment horizontal="left" vertical="center" wrapText="1"/>
    </xf>
    <xf numFmtId="0" fontId="8" fillId="0" borderId="0" xfId="7" applyFont="1" applyAlignment="1">
      <alignment horizontal="center" vertical="center"/>
    </xf>
    <xf numFmtId="166" fontId="8" fillId="0" borderId="0" xfId="7" applyNumberFormat="1" applyFont="1" applyAlignment="1">
      <alignment horizontal="center" vertical="center"/>
    </xf>
    <xf numFmtId="0" fontId="3" fillId="0" borderId="0" xfId="7" applyFont="1" applyAlignment="1">
      <alignment horizontal="center" vertical="center"/>
    </xf>
    <xf numFmtId="0" fontId="8" fillId="0" borderId="0" xfId="7" applyFont="1" applyAlignment="1">
      <alignment horizontal="left" vertical="center" wrapText="1"/>
    </xf>
    <xf numFmtId="167" fontId="8" fillId="0" borderId="0" xfId="7" applyNumberFormat="1" applyFont="1" applyAlignment="1">
      <alignment horizontal="center" vertical="center"/>
    </xf>
    <xf numFmtId="168" fontId="8" fillId="3" borderId="12" xfId="7" applyNumberFormat="1" applyFont="1" applyFill="1" applyBorder="1" applyAlignment="1">
      <alignment horizontal="center" vertical="center"/>
    </xf>
    <xf numFmtId="0" fontId="12" fillId="0" borderId="5" xfId="7" applyBorder="1" applyAlignment="1">
      <alignment horizontal="center"/>
    </xf>
    <xf numFmtId="0" fontId="0" fillId="0" borderId="40" xfId="0" applyBorder="1" applyAlignment="1">
      <alignment horizontal="left" vertical="center" wrapText="1" indent="1"/>
    </xf>
    <xf numFmtId="0" fontId="0" fillId="0" borderId="40" xfId="0" applyBorder="1" applyAlignment="1">
      <alignment horizontal="center" vertical="center" wrapText="1"/>
    </xf>
    <xf numFmtId="0" fontId="0" fillId="0" borderId="41" xfId="0" applyBorder="1" applyAlignment="1">
      <alignment horizontal="left" vertical="center" wrapText="1" indent="1"/>
    </xf>
    <xf numFmtId="0" fontId="3" fillId="0" borderId="41" xfId="0" applyFont="1" applyBorder="1" applyAlignment="1">
      <alignment horizontal="center" vertical="center" wrapText="1"/>
    </xf>
    <xf numFmtId="2" fontId="3" fillId="0" borderId="42" xfId="0" applyNumberFormat="1" applyFont="1" applyBorder="1" applyAlignment="1" applyProtection="1">
      <alignment horizontal="center" vertical="center" wrapText="1"/>
      <protection locked="0"/>
    </xf>
    <xf numFmtId="164" fontId="3" fillId="0" borderId="41" xfId="0" applyNumberFormat="1" applyFont="1" applyBorder="1" applyAlignment="1">
      <alignment vertical="center" wrapText="1"/>
    </xf>
    <xf numFmtId="0" fontId="0" fillId="0" borderId="41" xfId="0" applyBorder="1" applyAlignment="1">
      <alignment horizontal="left" vertical="center"/>
    </xf>
    <xf numFmtId="0" fontId="0" fillId="0" borderId="41" xfId="0" applyBorder="1" applyAlignment="1">
      <alignment horizontal="center" vertical="center" wrapText="1"/>
    </xf>
    <xf numFmtId="164" fontId="3" fillId="0" borderId="41" xfId="0" applyNumberFormat="1" applyFont="1" applyBorder="1" applyAlignment="1">
      <alignment vertical="center"/>
    </xf>
    <xf numFmtId="2" fontId="3" fillId="0" borderId="41" xfId="0" applyNumberFormat="1" applyFont="1" applyBorder="1" applyAlignment="1" applyProtection="1">
      <alignment horizontal="center" vertical="center"/>
      <protection locked="0"/>
    </xf>
    <xf numFmtId="2" fontId="3" fillId="0" borderId="41" xfId="0" applyNumberFormat="1" applyFont="1" applyBorder="1" applyAlignment="1" applyProtection="1">
      <alignment horizontal="center" vertical="center" wrapText="1"/>
      <protection locked="0"/>
    </xf>
    <xf numFmtId="164" fontId="3" fillId="4" borderId="43" xfId="0" applyNumberFormat="1" applyFont="1" applyFill="1" applyBorder="1" applyAlignment="1">
      <alignment horizontal="center" vertical="center"/>
    </xf>
    <xf numFmtId="0" fontId="8" fillId="0" borderId="42" xfId="0" applyFont="1" applyBorder="1" applyAlignment="1">
      <alignment horizontal="right" vertical="center"/>
    </xf>
    <xf numFmtId="49" fontId="3" fillId="0" borderId="42" xfId="0" applyNumberFormat="1" applyFont="1" applyBorder="1" applyAlignment="1">
      <alignment horizontal="left" vertical="center"/>
    </xf>
    <xf numFmtId="0" fontId="3" fillId="0" borderId="44" xfId="0" applyFont="1" applyBorder="1" applyAlignment="1">
      <alignment horizontal="left" vertical="center" wrapText="1"/>
    </xf>
    <xf numFmtId="0" fontId="8" fillId="0" borderId="45" xfId="0" applyFont="1" applyBorder="1" applyAlignment="1">
      <alignment horizontal="center" vertical="center"/>
    </xf>
    <xf numFmtId="166" fontId="8" fillId="0" borderId="45" xfId="0" applyNumberFormat="1" applyFont="1" applyBorder="1" applyAlignment="1">
      <alignment horizontal="center" vertical="center"/>
    </xf>
    <xf numFmtId="164" fontId="3" fillId="0" borderId="47" xfId="4" applyNumberFormat="1" applyFont="1" applyBorder="1" applyAlignment="1">
      <alignment horizontal="center" vertical="center"/>
    </xf>
    <xf numFmtId="0" fontId="3" fillId="0" borderId="42" xfId="0" applyFont="1" applyBorder="1" applyAlignment="1">
      <alignment horizontal="left" vertical="center"/>
    </xf>
    <xf numFmtId="164" fontId="0" fillId="0" borderId="41" xfId="0" applyNumberFormat="1" applyBorder="1" applyAlignment="1">
      <alignment vertical="center" wrapText="1"/>
    </xf>
    <xf numFmtId="164" fontId="3" fillId="4" borderId="43" xfId="0" applyNumberFormat="1" applyFont="1" applyFill="1" applyBorder="1" applyAlignment="1">
      <alignment vertical="center"/>
    </xf>
    <xf numFmtId="0" fontId="0" fillId="5" borderId="41" xfId="6" applyFont="1" applyFill="1" applyBorder="1" applyAlignment="1">
      <alignment horizontal="left" vertical="center" wrapText="1"/>
    </xf>
    <xf numFmtId="2" fontId="0" fillId="0" borderId="41" xfId="0" applyNumberFormat="1" applyBorder="1" applyAlignment="1" applyProtection="1">
      <alignment horizontal="center" vertical="center" wrapText="1"/>
      <protection locked="0"/>
    </xf>
    <xf numFmtId="0" fontId="0" fillId="5" borderId="45" xfId="6" applyFont="1" applyFill="1" applyBorder="1" applyAlignment="1">
      <alignment horizontal="left" vertical="center" wrapText="1"/>
    </xf>
    <xf numFmtId="164" fontId="3" fillId="0" borderId="48" xfId="0" applyNumberFormat="1" applyFont="1" applyBorder="1" applyAlignment="1">
      <alignment vertical="center" wrapText="1"/>
    </xf>
    <xf numFmtId="164" fontId="0" fillId="0" borderId="0" xfId="0" applyNumberFormat="1" applyAlignment="1">
      <alignment horizontal="left" vertical="center" wrapText="1"/>
    </xf>
    <xf numFmtId="44" fontId="0" fillId="0" borderId="0" xfId="11" applyFont="1" applyAlignment="1">
      <alignment horizontal="left" vertical="center"/>
    </xf>
    <xf numFmtId="44" fontId="0" fillId="0" borderId="0" xfId="11" applyFont="1"/>
    <xf numFmtId="44" fontId="4" fillId="0" borderId="0" xfId="11" applyFont="1" applyAlignment="1">
      <alignment vertical="center" wrapText="1"/>
    </xf>
    <xf numFmtId="44" fontId="4" fillId="0" borderId="0" xfId="11" applyFont="1" applyAlignment="1">
      <alignment wrapText="1"/>
    </xf>
    <xf numFmtId="44" fontId="0" fillId="0" borderId="0" xfId="11" applyFont="1" applyAlignment="1">
      <alignment horizontal="left" vertical="center" wrapText="1"/>
    </xf>
    <xf numFmtId="164" fontId="0" fillId="0" borderId="0" xfId="11" applyNumberFormat="1" applyFont="1" applyAlignment="1">
      <alignment horizontal="left" vertical="center"/>
    </xf>
    <xf numFmtId="0" fontId="12" fillId="5" borderId="8" xfId="7" applyFill="1" applyBorder="1"/>
    <xf numFmtId="0" fontId="12" fillId="5" borderId="0" xfId="7" applyFill="1"/>
    <xf numFmtId="0" fontId="3" fillId="5" borderId="0" xfId="7" applyFont="1" applyFill="1"/>
    <xf numFmtId="0" fontId="12" fillId="5" borderId="2" xfId="7" applyFill="1" applyBorder="1"/>
    <xf numFmtId="0" fontId="8" fillId="5" borderId="12" xfId="7" applyFont="1" applyFill="1" applyBorder="1" applyAlignment="1">
      <alignment horizontal="center"/>
    </xf>
    <xf numFmtId="0" fontId="13" fillId="5" borderId="12" xfId="7" applyFont="1" applyFill="1" applyBorder="1" applyAlignment="1">
      <alignment horizontal="left"/>
    </xf>
    <xf numFmtId="0" fontId="12" fillId="5" borderId="25" xfId="7" applyFill="1" applyBorder="1" applyAlignment="1">
      <alignment horizontal="center"/>
    </xf>
    <xf numFmtId="0" fontId="8" fillId="5" borderId="26" xfId="7" applyFont="1" applyFill="1" applyBorder="1" applyAlignment="1">
      <alignment horizontal="center"/>
    </xf>
    <xf numFmtId="0" fontId="8" fillId="5" borderId="27" xfId="7" applyFont="1" applyFill="1" applyBorder="1" applyAlignment="1">
      <alignment horizontal="center"/>
    </xf>
    <xf numFmtId="0" fontId="12" fillId="5" borderId="12" xfId="7" applyFill="1" applyBorder="1"/>
    <xf numFmtId="0" fontId="12" fillId="5" borderId="0" xfId="7" applyFill="1" applyAlignment="1">
      <alignment horizontal="left"/>
    </xf>
    <xf numFmtId="0" fontId="12" fillId="5" borderId="28" xfId="7" applyFill="1" applyBorder="1"/>
    <xf numFmtId="0" fontId="12" fillId="5" borderId="29" xfId="7" applyFill="1" applyBorder="1" applyAlignment="1">
      <alignment horizontal="left"/>
    </xf>
    <xf numFmtId="0" fontId="12" fillId="5" borderId="29" xfId="7" applyFill="1" applyBorder="1"/>
    <xf numFmtId="0" fontId="12" fillId="5" borderId="30" xfId="7" applyFill="1" applyBorder="1"/>
    <xf numFmtId="0" fontId="12" fillId="5" borderId="31" xfId="7" applyFill="1" applyBorder="1"/>
    <xf numFmtId="0" fontId="12" fillId="5" borderId="32" xfId="7" applyFill="1" applyBorder="1" applyAlignment="1">
      <alignment horizontal="left"/>
    </xf>
    <xf numFmtId="0" fontId="12" fillId="5" borderId="32" xfId="7" applyFill="1" applyBorder="1"/>
    <xf numFmtId="0" fontId="12" fillId="5" borderId="33" xfId="7" applyFill="1" applyBorder="1"/>
    <xf numFmtId="0" fontId="12" fillId="5" borderId="34" xfId="7" applyFill="1" applyBorder="1"/>
    <xf numFmtId="0" fontId="12" fillId="5" borderId="35" xfId="7" applyFill="1" applyBorder="1" applyAlignment="1">
      <alignment horizontal="left"/>
    </xf>
    <xf numFmtId="0" fontId="12" fillId="5" borderId="35" xfId="7" applyFill="1" applyBorder="1"/>
    <xf numFmtId="0" fontId="12" fillId="5" borderId="36" xfId="7" applyFill="1" applyBorder="1"/>
    <xf numFmtId="0" fontId="13" fillId="5" borderId="9" xfId="7" applyFont="1" applyFill="1" applyBorder="1" applyAlignment="1">
      <alignment horizontal="left"/>
    </xf>
    <xf numFmtId="0" fontId="12" fillId="5" borderId="37" xfId="7" applyFill="1" applyBorder="1" applyAlignment="1">
      <alignment horizontal="center"/>
    </xf>
    <xf numFmtId="0" fontId="12" fillId="5" borderId="27" xfId="7" applyFill="1" applyBorder="1"/>
    <xf numFmtId="0" fontId="3" fillId="5" borderId="29" xfId="7" applyFont="1" applyFill="1" applyBorder="1"/>
    <xf numFmtId="0" fontId="12" fillId="5" borderId="4" xfId="7" applyFill="1" applyBorder="1"/>
    <xf numFmtId="0" fontId="12" fillId="5" borderId="5" xfId="7" applyFill="1" applyBorder="1"/>
    <xf numFmtId="0" fontId="12" fillId="5" borderId="3" xfId="7" applyFill="1" applyBorder="1"/>
    <xf numFmtId="0" fontId="12" fillId="5" borderId="6" xfId="7" applyFill="1" applyBorder="1"/>
    <xf numFmtId="0" fontId="12" fillId="5" borderId="7" xfId="7" applyFill="1" applyBorder="1"/>
    <xf numFmtId="0" fontId="12" fillId="5" borderId="1" xfId="7" applyFill="1" applyBorder="1"/>
    <xf numFmtId="0" fontId="13" fillId="5" borderId="11" xfId="7" applyFont="1" applyFill="1" applyBorder="1" applyAlignment="1">
      <alignment horizontal="left" vertical="center"/>
    </xf>
    <xf numFmtId="0" fontId="8" fillId="6" borderId="0" xfId="0" applyFont="1" applyFill="1" applyAlignment="1">
      <alignment horizontal="left" vertical="center" wrapText="1"/>
    </xf>
    <xf numFmtId="0" fontId="3" fillId="6" borderId="0" xfId="0" applyFont="1" applyFill="1" applyAlignment="1">
      <alignment horizontal="left" vertical="center"/>
    </xf>
    <xf numFmtId="164" fontId="8" fillId="6" borderId="0" xfId="0" applyNumberFormat="1" applyFont="1" applyFill="1" applyAlignment="1">
      <alignment vertical="center"/>
    </xf>
    <xf numFmtId="10" fontId="8" fillId="6" borderId="0" xfId="0" applyNumberFormat="1" applyFont="1" applyFill="1" applyAlignment="1">
      <alignment horizontal="center" vertical="center"/>
    </xf>
    <xf numFmtId="0" fontId="8" fillId="6" borderId="41" xfId="0" applyFont="1" applyFill="1" applyBorder="1" applyAlignment="1">
      <alignment horizontal="left" vertical="center"/>
    </xf>
    <xf numFmtId="0" fontId="0" fillId="5" borderId="0" xfId="0" applyFill="1" applyAlignment="1">
      <alignment horizontal="left" vertical="center"/>
    </xf>
    <xf numFmtId="0" fontId="0" fillId="5" borderId="8" xfId="0" applyFill="1" applyBorder="1" applyAlignment="1">
      <alignment horizontal="left" vertical="center"/>
    </xf>
    <xf numFmtId="0" fontId="0" fillId="5" borderId="41" xfId="0" applyFill="1" applyBorder="1" applyAlignment="1">
      <alignment horizontal="left" vertical="center" wrapText="1" indent="1"/>
    </xf>
    <xf numFmtId="0" fontId="0" fillId="5" borderId="13" xfId="0" applyFill="1" applyBorder="1" applyAlignment="1">
      <alignment horizontal="center" vertical="center" wrapText="1"/>
    </xf>
    <xf numFmtId="2" fontId="3" fillId="5" borderId="16" xfId="0" applyNumberFormat="1" applyFont="1" applyFill="1" applyBorder="1" applyAlignment="1" applyProtection="1">
      <alignment horizontal="center" vertical="center" wrapText="1"/>
      <protection locked="0"/>
    </xf>
    <xf numFmtId="164" fontId="3" fillId="5" borderId="41" xfId="0" applyNumberFormat="1" applyFont="1" applyFill="1" applyBorder="1" applyAlignment="1">
      <alignment vertical="center"/>
    </xf>
    <xf numFmtId="164" fontId="3" fillId="5" borderId="41" xfId="0" applyNumberFormat="1" applyFont="1" applyFill="1" applyBorder="1" applyAlignment="1">
      <alignment horizontal="center" vertical="center" wrapText="1"/>
    </xf>
    <xf numFmtId="0" fontId="0" fillId="5" borderId="2" xfId="0" applyFill="1" applyBorder="1" applyAlignment="1">
      <alignment horizontal="left" vertical="center"/>
    </xf>
    <xf numFmtId="44" fontId="0" fillId="5" borderId="0" xfId="11" applyFont="1" applyFill="1" applyAlignment="1">
      <alignment horizontal="left" vertical="center"/>
    </xf>
    <xf numFmtId="0" fontId="0" fillId="5" borderId="41" xfId="0" applyFill="1" applyBorder="1" applyAlignment="1">
      <alignment horizontal="center" vertical="center" wrapText="1"/>
    </xf>
    <xf numFmtId="0" fontId="0" fillId="5" borderId="13" xfId="0" applyFill="1" applyBorder="1" applyAlignment="1">
      <alignment horizontal="left" vertical="center" wrapText="1" indent="1"/>
    </xf>
    <xf numFmtId="2" fontId="3" fillId="5" borderId="13" xfId="0" applyNumberFormat="1" applyFont="1" applyFill="1" applyBorder="1" applyAlignment="1" applyProtection="1">
      <alignment horizontal="center" vertical="center"/>
      <protection locked="0"/>
    </xf>
    <xf numFmtId="164" fontId="3" fillId="5" borderId="13" xfId="0" applyNumberFormat="1" applyFont="1" applyFill="1" applyBorder="1" applyAlignment="1">
      <alignment vertical="center"/>
    </xf>
    <xf numFmtId="164" fontId="3" fillId="5" borderId="13" xfId="0" applyNumberFormat="1" applyFont="1" applyFill="1" applyBorder="1" applyAlignment="1">
      <alignment horizontal="center" vertical="center" wrapText="1"/>
    </xf>
    <xf numFmtId="2" fontId="3" fillId="5" borderId="41" xfId="0" applyNumberFormat="1" applyFont="1" applyFill="1" applyBorder="1" applyAlignment="1" applyProtection="1">
      <alignment horizontal="center" vertical="center"/>
      <protection locked="0"/>
    </xf>
    <xf numFmtId="44" fontId="0" fillId="0" borderId="0" xfId="11" applyFont="1" applyFill="1" applyAlignment="1">
      <alignment horizontal="left" vertical="center"/>
    </xf>
    <xf numFmtId="0" fontId="0" fillId="0" borderId="0" xfId="0" applyAlignment="1">
      <alignment horizontal="left" vertical="center" wrapText="1" indent="1"/>
    </xf>
    <xf numFmtId="0" fontId="0" fillId="0" borderId="0" xfId="0" applyAlignment="1">
      <alignment horizontal="center" vertical="center" wrapText="1"/>
    </xf>
    <xf numFmtId="2" fontId="3" fillId="0" borderId="16" xfId="0" applyNumberFormat="1" applyFont="1" applyBorder="1" applyAlignment="1" applyProtection="1">
      <alignment horizontal="center" vertical="center" wrapText="1"/>
      <protection locked="0"/>
    </xf>
    <xf numFmtId="164" fontId="3" fillId="0" borderId="41" xfId="0" applyNumberFormat="1" applyFont="1" applyBorder="1" applyAlignment="1">
      <alignment horizontal="center" vertical="center" wrapText="1"/>
    </xf>
    <xf numFmtId="49" fontId="8" fillId="0" borderId="32" xfId="0" applyNumberFormat="1" applyFont="1" applyBorder="1" applyAlignment="1">
      <alignment horizontal="center" vertical="center"/>
    </xf>
    <xf numFmtId="49" fontId="8" fillId="0" borderId="39" xfId="0" applyNumberFormat="1" applyFont="1" applyBorder="1" applyAlignment="1">
      <alignment horizontal="left" vertical="center"/>
    </xf>
    <xf numFmtId="0" fontId="0" fillId="0" borderId="49" xfId="0" applyBorder="1" applyAlignment="1">
      <alignment horizontal="left" vertical="center"/>
    </xf>
    <xf numFmtId="164" fontId="8" fillId="0" borderId="32" xfId="0" applyNumberFormat="1" applyFont="1" applyBorder="1" applyAlignment="1">
      <alignment horizontal="center" vertical="center"/>
    </xf>
    <xf numFmtId="0" fontId="8" fillId="0" borderId="32" xfId="0" applyFont="1" applyBorder="1" applyAlignment="1">
      <alignment horizontal="center" vertical="center"/>
    </xf>
    <xf numFmtId="0" fontId="8" fillId="0" borderId="50" xfId="0" applyFont="1" applyBorder="1" applyAlignment="1">
      <alignment horizontal="left" vertical="center"/>
    </xf>
    <xf numFmtId="164" fontId="8" fillId="0" borderId="49" xfId="0" applyNumberFormat="1" applyFont="1" applyBorder="1" applyAlignment="1">
      <alignment vertical="center"/>
    </xf>
    <xf numFmtId="164" fontId="0" fillId="0" borderId="32" xfId="0" applyNumberFormat="1" applyBorder="1" applyAlignment="1">
      <alignment vertical="center"/>
    </xf>
    <xf numFmtId="10" fontId="3" fillId="0" borderId="32" xfId="2" applyNumberFormat="1" applyFont="1" applyFill="1" applyBorder="1" applyAlignment="1">
      <alignment vertical="center"/>
    </xf>
    <xf numFmtId="0" fontId="3" fillId="0" borderId="39" xfId="0" applyFont="1" applyBorder="1" applyAlignment="1">
      <alignment horizontal="left" vertical="center" wrapText="1"/>
    </xf>
    <xf numFmtId="0" fontId="3" fillId="0" borderId="39" xfId="0" applyFont="1" applyBorder="1" applyAlignment="1">
      <alignment horizontal="center" vertical="center"/>
    </xf>
    <xf numFmtId="164" fontId="3" fillId="0" borderId="49" xfId="0" applyNumberFormat="1" applyFont="1" applyBorder="1" applyAlignment="1">
      <alignment vertical="center"/>
    </xf>
    <xf numFmtId="0" fontId="8" fillId="0" borderId="50" xfId="0" applyFont="1" applyBorder="1"/>
    <xf numFmtId="0" fontId="3" fillId="0" borderId="39" xfId="0" applyFont="1" applyBorder="1" applyAlignment="1">
      <alignment wrapText="1"/>
    </xf>
    <xf numFmtId="0" fontId="3" fillId="0" borderId="39" xfId="0" applyFont="1" applyBorder="1" applyAlignment="1">
      <alignment horizontal="center"/>
    </xf>
    <xf numFmtId="164" fontId="3" fillId="0" borderId="49" xfId="0" applyNumberFormat="1" applyFont="1" applyBorder="1"/>
    <xf numFmtId="0" fontId="8" fillId="0" borderId="0" xfId="0" applyFont="1" applyAlignment="1">
      <alignment horizontal="center" vertical="center"/>
    </xf>
    <xf numFmtId="164" fontId="8" fillId="0" borderId="32" xfId="0" applyNumberFormat="1" applyFont="1" applyBorder="1"/>
    <xf numFmtId="10" fontId="8" fillId="0" borderId="32" xfId="0" applyNumberFormat="1" applyFont="1" applyBorder="1"/>
    <xf numFmtId="10" fontId="3" fillId="0" borderId="32" xfId="2" applyNumberFormat="1" applyFont="1" applyBorder="1"/>
    <xf numFmtId="0" fontId="3" fillId="0" borderId="51" xfId="0" applyFont="1" applyBorder="1" applyAlignment="1">
      <alignment horizontal="center"/>
    </xf>
    <xf numFmtId="0" fontId="0" fillId="0" borderId="50" xfId="0" applyBorder="1"/>
    <xf numFmtId="164" fontId="3" fillId="0" borderId="52" xfId="0" applyNumberFormat="1" applyFont="1" applyBorder="1"/>
    <xf numFmtId="164" fontId="3" fillId="0" borderId="32" xfId="0" applyNumberFormat="1" applyFont="1" applyBorder="1"/>
    <xf numFmtId="2" fontId="0" fillId="0" borderId="32" xfId="0" applyNumberFormat="1" applyBorder="1"/>
    <xf numFmtId="164" fontId="3" fillId="0" borderId="45" xfId="0" applyNumberFormat="1" applyFont="1" applyBorder="1" applyAlignment="1">
      <alignment vertical="center"/>
    </xf>
    <xf numFmtId="10" fontId="3" fillId="0" borderId="41" xfId="2" applyNumberFormat="1" applyFont="1" applyBorder="1" applyAlignment="1">
      <alignment horizontal="center" vertical="center" wrapText="1"/>
    </xf>
    <xf numFmtId="164" fontId="3" fillId="0" borderId="13" xfId="0" applyNumberFormat="1" applyFont="1" applyBorder="1" applyAlignment="1">
      <alignment vertical="center"/>
    </xf>
    <xf numFmtId="0" fontId="8" fillId="6" borderId="53" xfId="0" applyFont="1" applyFill="1" applyBorder="1" applyAlignment="1">
      <alignment horizontal="left" vertical="center" wrapText="1"/>
    </xf>
    <xf numFmtId="0" fontId="3" fillId="6" borderId="53" xfId="0" applyFont="1" applyFill="1" applyBorder="1" applyAlignment="1">
      <alignment horizontal="left" vertical="center"/>
    </xf>
    <xf numFmtId="164" fontId="8" fillId="6" borderId="53" xfId="0" applyNumberFormat="1" applyFont="1" applyFill="1" applyBorder="1" applyAlignment="1">
      <alignment vertical="center"/>
    </xf>
    <xf numFmtId="10" fontId="8" fillId="6" borderId="54" xfId="0" applyNumberFormat="1" applyFont="1" applyFill="1" applyBorder="1" applyAlignment="1">
      <alignment horizontal="center" vertical="center"/>
    </xf>
    <xf numFmtId="0" fontId="8" fillId="6" borderId="29" xfId="0" applyFont="1" applyFill="1" applyBorder="1" applyAlignment="1">
      <alignment horizontal="left" vertical="center"/>
    </xf>
    <xf numFmtId="0" fontId="0" fillId="0" borderId="45" xfId="0" applyBorder="1" applyAlignment="1">
      <alignment horizontal="left" vertical="center" wrapText="1" indent="1"/>
    </xf>
    <xf numFmtId="0" fontId="0" fillId="0" borderId="45" xfId="0" applyBorder="1" applyAlignment="1">
      <alignment horizontal="center" vertical="center" wrapText="1"/>
    </xf>
    <xf numFmtId="2" fontId="3" fillId="0" borderId="46" xfId="0" applyNumberFormat="1" applyFont="1" applyBorder="1" applyAlignment="1" applyProtection="1">
      <alignment horizontal="center" vertical="center" wrapText="1"/>
      <protection locked="0"/>
    </xf>
    <xf numFmtId="164" fontId="3" fillId="0" borderId="18" xfId="0" applyNumberFormat="1" applyFont="1" applyBorder="1" applyAlignment="1">
      <alignment horizontal="center" vertical="center" wrapText="1"/>
    </xf>
    <xf numFmtId="10" fontId="3" fillId="0" borderId="45" xfId="2" applyNumberFormat="1" applyFont="1" applyBorder="1" applyAlignment="1">
      <alignment horizontal="center" vertical="center" wrapText="1"/>
    </xf>
    <xf numFmtId="0" fontId="8" fillId="6" borderId="32" xfId="0" applyFont="1" applyFill="1" applyBorder="1" applyAlignment="1">
      <alignment horizontal="left" vertical="center"/>
    </xf>
    <xf numFmtId="0" fontId="8" fillId="6" borderId="39" xfId="0" applyFont="1" applyFill="1" applyBorder="1" applyAlignment="1">
      <alignment horizontal="left" vertical="center" wrapText="1"/>
    </xf>
    <xf numFmtId="0" fontId="3" fillId="6" borderId="39" xfId="0" applyFont="1" applyFill="1" applyBorder="1" applyAlignment="1">
      <alignment horizontal="left" vertical="center"/>
    </xf>
    <xf numFmtId="164" fontId="8" fillId="6" borderId="39" xfId="0" applyNumberFormat="1" applyFont="1" applyFill="1" applyBorder="1" applyAlignment="1">
      <alignment vertical="center"/>
    </xf>
    <xf numFmtId="10" fontId="8" fillId="6" borderId="49" xfId="0" applyNumberFormat="1" applyFont="1" applyFill="1" applyBorder="1" applyAlignment="1">
      <alignment horizontal="center" vertical="center"/>
    </xf>
    <xf numFmtId="0" fontId="8" fillId="3" borderId="9" xfId="0" applyNumberFormat="1" applyFont="1" applyFill="1" applyBorder="1" applyAlignment="1">
      <alignment horizontal="left" vertical="center" wrapText="1"/>
    </xf>
    <xf numFmtId="1" fontId="8" fillId="3" borderId="9" xfId="0" applyNumberFormat="1" applyFont="1" applyFill="1" applyBorder="1" applyAlignment="1">
      <alignment horizontal="left" vertical="center"/>
    </xf>
    <xf numFmtId="1" fontId="8" fillId="3" borderId="9" xfId="0" applyNumberFormat="1" applyFont="1" applyFill="1" applyBorder="1" applyAlignment="1">
      <alignment horizontal="left" vertical="center" wrapText="1"/>
    </xf>
    <xf numFmtId="1" fontId="8" fillId="0" borderId="32" xfId="0" applyNumberFormat="1" applyFont="1" applyBorder="1" applyAlignment="1">
      <alignment horizontal="center" vertical="center" wrapText="1"/>
    </xf>
    <xf numFmtId="0" fontId="0" fillId="0" borderId="8" xfId="0" applyFill="1" applyBorder="1" applyAlignment="1">
      <alignment horizontal="left" vertical="center"/>
    </xf>
    <xf numFmtId="0" fontId="0" fillId="0" borderId="41" xfId="0" applyFill="1" applyBorder="1" applyAlignment="1">
      <alignment horizontal="left" vertical="center"/>
    </xf>
    <xf numFmtId="0" fontId="0" fillId="0" borderId="41" xfId="0" applyFill="1" applyBorder="1" applyAlignment="1">
      <alignment horizontal="left" vertical="center" wrapText="1" indent="1"/>
    </xf>
    <xf numFmtId="0" fontId="0" fillId="0" borderId="40" xfId="0" applyFill="1" applyBorder="1" applyAlignment="1">
      <alignment horizontal="center" vertical="center" wrapText="1"/>
    </xf>
    <xf numFmtId="2" fontId="3" fillId="0" borderId="41" xfId="0" applyNumberFormat="1" applyFont="1" applyFill="1" applyBorder="1" applyAlignment="1" applyProtection="1">
      <alignment horizontal="center" vertical="center" wrapText="1"/>
      <protection locked="0"/>
    </xf>
    <xf numFmtId="164" fontId="3" fillId="0" borderId="41" xfId="0" applyNumberFormat="1" applyFont="1" applyFill="1" applyBorder="1" applyAlignment="1">
      <alignment vertical="center" wrapText="1"/>
    </xf>
    <xf numFmtId="164" fontId="3" fillId="0" borderId="43" xfId="0" applyNumberFormat="1" applyFont="1" applyFill="1" applyBorder="1" applyAlignment="1">
      <alignment horizontal="center" vertical="center"/>
    </xf>
    <xf numFmtId="164" fontId="3" fillId="0" borderId="41" xfId="0" applyNumberFormat="1" applyFont="1" applyFill="1" applyBorder="1" applyAlignment="1">
      <alignment vertical="center"/>
    </xf>
    <xf numFmtId="10" fontId="3" fillId="0" borderId="41" xfId="2" applyNumberFormat="1" applyFont="1" applyFill="1" applyBorder="1" applyAlignment="1">
      <alignment horizontal="center" vertical="center" wrapText="1"/>
    </xf>
    <xf numFmtId="0" fontId="0" fillId="0" borderId="2" xfId="0" applyFill="1" applyBorder="1" applyAlignment="1">
      <alignment horizontal="left" vertical="center"/>
    </xf>
    <xf numFmtId="0" fontId="0" fillId="0" borderId="0" xfId="0" applyFill="1" applyAlignment="1">
      <alignment horizontal="left" vertical="center"/>
    </xf>
    <xf numFmtId="164" fontId="0" fillId="0" borderId="41" xfId="0" applyNumberFormat="1" applyFont="1" applyFill="1" applyBorder="1" applyAlignment="1">
      <alignment vertical="center" wrapText="1"/>
    </xf>
    <xf numFmtId="164" fontId="0" fillId="0" borderId="41" xfId="0" applyNumberFormat="1" applyFont="1" applyFill="1" applyBorder="1" applyAlignment="1">
      <alignment vertical="center"/>
    </xf>
    <xf numFmtId="169" fontId="0" fillId="0" borderId="0" xfId="0" applyNumberFormat="1" applyAlignment="1">
      <alignment horizontal="left" vertical="center"/>
    </xf>
    <xf numFmtId="169" fontId="0" fillId="5" borderId="0" xfId="0" applyNumberFormat="1" applyFill="1" applyAlignment="1">
      <alignment horizontal="left" vertical="center"/>
    </xf>
    <xf numFmtId="169" fontId="15" fillId="0" borderId="0" xfId="0" applyNumberFormat="1" applyFont="1"/>
    <xf numFmtId="169" fontId="0" fillId="5" borderId="0" xfId="11" applyNumberFormat="1" applyFont="1" applyFill="1" applyAlignment="1">
      <alignment horizontal="left" vertical="center"/>
    </xf>
    <xf numFmtId="169" fontId="0" fillId="0" borderId="0" xfId="11" applyNumberFormat="1" applyFont="1" applyAlignment="1">
      <alignment horizontal="left" vertical="center"/>
    </xf>
    <xf numFmtId="169" fontId="0" fillId="0" borderId="0" xfId="0" applyNumberFormat="1" applyFill="1" applyAlignment="1">
      <alignment horizontal="left" vertical="center"/>
    </xf>
    <xf numFmtId="169" fontId="0" fillId="0" borderId="0" xfId="0" applyNumberFormat="1"/>
    <xf numFmtId="0" fontId="0" fillId="0" borderId="41" xfId="0" applyFill="1" applyBorder="1" applyAlignment="1">
      <alignment horizontal="left" vertical="center" wrapText="1"/>
    </xf>
    <xf numFmtId="0" fontId="0" fillId="0" borderId="13" xfId="0" applyFill="1" applyBorder="1" applyAlignment="1">
      <alignment horizontal="left" vertical="center"/>
    </xf>
    <xf numFmtId="0" fontId="0" fillId="0" borderId="45" xfId="0" applyFill="1" applyBorder="1" applyAlignment="1">
      <alignment horizontal="left" vertical="center"/>
    </xf>
    <xf numFmtId="0" fontId="8" fillId="3" borderId="9" xfId="0" applyFont="1" applyFill="1" applyBorder="1" applyAlignment="1">
      <alignment horizontal="left" vertical="center" wrapText="1"/>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0" fontId="9" fillId="2" borderId="8"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 xfId="0" applyFont="1" applyFill="1" applyBorder="1" applyAlignment="1">
      <alignment horizontal="center" vertical="center" wrapText="1"/>
    </xf>
    <xf numFmtId="0" fontId="3" fillId="0" borderId="7"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49" fontId="3" fillId="0" borderId="0" xfId="0" applyNumberFormat="1" applyFont="1" applyAlignment="1">
      <alignment horizontal="left" vertical="center"/>
    </xf>
    <xf numFmtId="49" fontId="3" fillId="0" borderId="7" xfId="0" applyNumberFormat="1" applyFont="1" applyBorder="1" applyAlignment="1">
      <alignment horizontal="left" vertical="center"/>
    </xf>
    <xf numFmtId="0" fontId="7" fillId="3" borderId="9" xfId="0" applyFont="1" applyFill="1" applyBorder="1" applyAlignment="1" applyProtection="1">
      <alignment horizontal="left" vertical="center" wrapText="1"/>
      <protection locked="0"/>
    </xf>
    <xf numFmtId="0" fontId="7" fillId="3" borderId="10" xfId="0" applyFont="1" applyFill="1" applyBorder="1" applyAlignment="1" applyProtection="1">
      <alignment horizontal="left" vertical="center" wrapText="1"/>
      <protection locked="0"/>
    </xf>
    <xf numFmtId="0" fontId="7" fillId="3" borderId="11" xfId="0" applyFont="1" applyFill="1" applyBorder="1" applyAlignment="1" applyProtection="1">
      <alignment horizontal="left" vertical="center" wrapText="1"/>
      <protection locked="0"/>
    </xf>
    <xf numFmtId="164" fontId="7" fillId="3" borderId="9" xfId="0" applyNumberFormat="1" applyFont="1" applyFill="1" applyBorder="1" applyAlignment="1">
      <alignment horizontal="center" vertical="center"/>
    </xf>
    <xf numFmtId="164" fontId="10" fillId="3" borderId="11" xfId="0" applyNumberFormat="1" applyFont="1" applyFill="1" applyBorder="1" applyAlignment="1">
      <alignment horizontal="center" vertical="center"/>
    </xf>
    <xf numFmtId="0" fontId="8" fillId="0" borderId="50" xfId="0" applyFont="1" applyBorder="1" applyAlignment="1">
      <alignment horizontal="left"/>
    </xf>
    <xf numFmtId="0" fontId="8" fillId="0" borderId="39" xfId="0" applyFont="1" applyBorder="1" applyAlignment="1">
      <alignment horizontal="left"/>
    </xf>
    <xf numFmtId="0" fontId="0" fillId="0" borderId="5" xfId="0" applyBorder="1" applyAlignment="1" applyProtection="1">
      <alignment horizontal="center" vertical="center" wrapText="1"/>
      <protection locked="0"/>
    </xf>
    <xf numFmtId="164" fontId="3" fillId="0" borderId="18" xfId="0" applyNumberFormat="1" applyFont="1" applyBorder="1" applyAlignment="1">
      <alignment vertical="center"/>
    </xf>
    <xf numFmtId="164" fontId="3" fillId="0" borderId="14" xfId="0" applyNumberFormat="1" applyFont="1" applyBorder="1" applyAlignment="1">
      <alignment vertical="center"/>
    </xf>
    <xf numFmtId="164" fontId="3" fillId="0" borderId="20" xfId="0" applyNumberFormat="1" applyFont="1" applyBorder="1" applyAlignment="1">
      <alignment vertical="center"/>
    </xf>
    <xf numFmtId="164" fontId="3" fillId="0" borderId="15" xfId="0" applyNumberFormat="1" applyFont="1" applyBorder="1" applyAlignment="1">
      <alignment vertical="center"/>
    </xf>
    <xf numFmtId="164" fontId="3" fillId="0" borderId="45" xfId="0" applyNumberFormat="1" applyFont="1" applyBorder="1" applyAlignment="1">
      <alignment vertical="center"/>
    </xf>
    <xf numFmtId="164" fontId="3" fillId="0" borderId="46" xfId="0" applyNumberFormat="1" applyFont="1" applyBorder="1" applyAlignment="1">
      <alignment vertical="center"/>
    </xf>
    <xf numFmtId="0" fontId="13" fillId="3" borderId="23" xfId="7" applyFont="1" applyFill="1" applyBorder="1" applyAlignment="1">
      <alignment horizontal="center" vertical="center" wrapText="1"/>
    </xf>
    <xf numFmtId="0" fontId="13" fillId="3" borderId="24" xfId="7" applyFont="1" applyFill="1" applyBorder="1" applyAlignment="1">
      <alignment horizontal="center" vertical="center" wrapText="1"/>
    </xf>
    <xf numFmtId="0" fontId="12" fillId="0" borderId="23" xfId="7" applyBorder="1" applyAlignment="1">
      <alignment horizontal="center"/>
    </xf>
    <xf numFmtId="0" fontId="12" fillId="0" borderId="24" xfId="7" applyBorder="1" applyAlignment="1">
      <alignment horizontal="center"/>
    </xf>
    <xf numFmtId="0" fontId="3" fillId="3" borderId="9" xfId="7" applyFont="1" applyFill="1" applyBorder="1"/>
    <xf numFmtId="0" fontId="12" fillId="3" borderId="11" xfId="7" applyFill="1" applyBorder="1"/>
    <xf numFmtId="0" fontId="3" fillId="0" borderId="9" xfId="7" applyFont="1" applyBorder="1"/>
    <xf numFmtId="0" fontId="12" fillId="0" borderId="11" xfId="7" applyBorder="1"/>
    <xf numFmtId="0" fontId="8" fillId="3" borderId="9" xfId="7" applyFont="1" applyFill="1" applyBorder="1" applyAlignment="1">
      <alignment horizontal="left" vertical="center"/>
    </xf>
    <xf numFmtId="0" fontId="3" fillId="3" borderId="10" xfId="7" applyFont="1" applyFill="1" applyBorder="1" applyAlignment="1">
      <alignment horizontal="left" vertical="center"/>
    </xf>
    <xf numFmtId="0" fontId="3" fillId="3" borderId="11" xfId="7" applyFont="1" applyFill="1" applyBorder="1" applyAlignment="1">
      <alignment horizontal="left" vertical="center"/>
    </xf>
    <xf numFmtId="0" fontId="3" fillId="0" borderId="0" xfId="7" applyFont="1" applyAlignment="1">
      <alignment horizontal="center" vertical="center"/>
    </xf>
    <xf numFmtId="0" fontId="8" fillId="3" borderId="10" xfId="7" applyFont="1" applyFill="1" applyBorder="1" applyAlignment="1">
      <alignment horizontal="left" vertical="center"/>
    </xf>
    <xf numFmtId="0" fontId="8" fillId="3" borderId="11" xfId="7" applyFont="1" applyFill="1" applyBorder="1" applyAlignment="1">
      <alignment horizontal="left" vertical="center"/>
    </xf>
    <xf numFmtId="0" fontId="7" fillId="3" borderId="9" xfId="7" applyFont="1" applyFill="1" applyBorder="1" applyAlignment="1">
      <alignment horizontal="center" vertical="center"/>
    </xf>
    <xf numFmtId="0" fontId="7" fillId="3" borderId="10" xfId="7" applyFont="1" applyFill="1" applyBorder="1" applyAlignment="1">
      <alignment horizontal="center" vertical="center"/>
    </xf>
    <xf numFmtId="0" fontId="3" fillId="0" borderId="18" xfId="7" applyFont="1" applyBorder="1" applyAlignment="1">
      <alignment horizontal="center" vertical="center"/>
    </xf>
    <xf numFmtId="0" fontId="3" fillId="0" borderId="14" xfId="7" applyFont="1" applyBorder="1" applyAlignment="1">
      <alignment horizontal="center" vertical="center"/>
    </xf>
  </cellXfs>
  <cellStyles count="12">
    <cellStyle name="Moneda" xfId="11" builtinId="4"/>
    <cellStyle name="Moneda 2" xfId="4"/>
    <cellStyle name="Moneda 2 2" xfId="5"/>
    <cellStyle name="Moneda 3" xfId="10"/>
    <cellStyle name="Normal" xfId="0" builtinId="0"/>
    <cellStyle name="Normal 10" xfId="6"/>
    <cellStyle name="normal 2" xfId="3"/>
    <cellStyle name="Normal 2 2" xfId="1"/>
    <cellStyle name="Normal 3" xfId="8"/>
    <cellStyle name="Normal 4" xfId="7"/>
    <cellStyle name="Porcentaje" xfId="2" builtinId="5"/>
    <cellStyle name="Porcentaje 2"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3022</xdr:colOff>
      <xdr:row>0</xdr:row>
      <xdr:rowOff>0</xdr:rowOff>
    </xdr:from>
    <xdr:to>
      <xdr:col>4</xdr:col>
      <xdr:colOff>239889</xdr:colOff>
      <xdr:row>4</xdr:row>
      <xdr:rowOff>77611</xdr:rowOff>
    </xdr:to>
    <xdr:pic>
      <xdr:nvPicPr>
        <xdr:cNvPr id="3" name="image1.jpg">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1788" b="20208"/>
        <a:stretch/>
      </xdr:blipFill>
      <xdr:spPr>
        <a:xfrm>
          <a:off x="3022" y="0"/>
          <a:ext cx="5154589" cy="1234722"/>
        </a:xfrm>
        <a:prstGeom prst="rect">
          <a:avLst/>
        </a:prstGeom>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49"/>
  <sheetViews>
    <sheetView showGridLines="0" tabSelected="1" view="pageBreakPreview" zoomScale="80" zoomScaleNormal="100" zoomScaleSheetLayoutView="80" zoomScalePageLayoutView="70" workbookViewId="0">
      <pane ySplit="9" topLeftCell="A40" activePane="bottomLeft" state="frozen"/>
      <selection pane="bottomLeft" activeCell="I123" sqref="I123"/>
    </sheetView>
  </sheetViews>
  <sheetFormatPr baseColWidth="10" defaultColWidth="11.453125" defaultRowHeight="12.5" x14ac:dyDescent="0.25"/>
  <cols>
    <col min="1" max="1" width="2.81640625" customWidth="1"/>
    <col min="2" max="2" width="3.81640625" customWidth="1"/>
    <col min="3" max="3" width="9.6328125" style="4" bestFit="1" customWidth="1"/>
    <col min="4" max="4" width="54.1796875" style="4" customWidth="1"/>
    <col min="5" max="5" width="10" style="5" customWidth="1"/>
    <col min="6" max="6" width="10.54296875" style="6" customWidth="1"/>
    <col min="7" max="7" width="14.81640625" style="6" customWidth="1"/>
    <col min="8" max="8" width="14.54296875" style="7" bestFit="1" customWidth="1"/>
    <col min="9" max="9" width="15.1796875" style="7" customWidth="1"/>
    <col min="10" max="10" width="15.1796875" style="7" bestFit="1" customWidth="1"/>
    <col min="11" max="11" width="3.81640625" style="8" customWidth="1"/>
    <col min="12" max="12" width="16.1796875" bestFit="1" customWidth="1"/>
    <col min="13" max="13" width="14.1796875" style="144" bestFit="1" customWidth="1"/>
    <col min="14" max="14" width="12.81640625" style="144" bestFit="1" customWidth="1"/>
  </cols>
  <sheetData>
    <row r="1" spans="2:256" ht="13" thickBot="1" x14ac:dyDescent="0.3"/>
    <row r="2" spans="2:256" s="2" customFormat="1" ht="12.65" customHeight="1" x14ac:dyDescent="0.3">
      <c r="B2" s="287"/>
      <c r="C2" s="288"/>
      <c r="D2" s="288"/>
      <c r="E2" s="288"/>
      <c r="F2" s="288"/>
      <c r="G2" s="288"/>
      <c r="H2" s="288"/>
      <c r="I2" s="288"/>
      <c r="J2" s="288"/>
      <c r="K2" s="289"/>
      <c r="L2" s="3"/>
      <c r="M2" s="145"/>
      <c r="N2" s="145"/>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row>
    <row r="3" spans="2:256" s="2" customFormat="1" ht="33" customHeight="1" x14ac:dyDescent="0.3">
      <c r="B3" s="290"/>
      <c r="C3" s="291"/>
      <c r="D3" s="291"/>
      <c r="E3" s="291"/>
      <c r="F3" s="291"/>
      <c r="G3" s="291"/>
      <c r="H3" s="291"/>
      <c r="I3" s="291"/>
      <c r="J3" s="291"/>
      <c r="K3" s="292"/>
      <c r="L3" s="3"/>
      <c r="M3" s="145"/>
      <c r="N3" s="145"/>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row>
    <row r="4" spans="2:256" s="2" customFormat="1" ht="33" customHeight="1" x14ac:dyDescent="0.3">
      <c r="B4" s="290"/>
      <c r="C4" s="291"/>
      <c r="D4" s="291"/>
      <c r="E4" s="291"/>
      <c r="F4" s="291"/>
      <c r="G4" s="291"/>
      <c r="H4" s="291"/>
      <c r="I4" s="291"/>
      <c r="J4" s="291"/>
      <c r="K4" s="292"/>
      <c r="L4" s="3"/>
      <c r="M4" s="145"/>
      <c r="N4" s="145"/>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row>
    <row r="5" spans="2:256" s="1" customFormat="1" ht="12.75" customHeight="1" x14ac:dyDescent="0.3">
      <c r="B5" s="290"/>
      <c r="C5" s="291"/>
      <c r="D5" s="291"/>
      <c r="E5" s="291"/>
      <c r="F5" s="291"/>
      <c r="G5" s="291"/>
      <c r="H5" s="291"/>
      <c r="I5" s="291"/>
      <c r="J5" s="291"/>
      <c r="K5" s="292"/>
      <c r="M5" s="146"/>
      <c r="N5" s="146"/>
      <c r="IN5" s="2"/>
      <c r="IO5" s="2"/>
      <c r="IP5" s="2"/>
      <c r="IQ5" s="2"/>
      <c r="IR5" s="2"/>
      <c r="IS5" s="2"/>
      <c r="IT5" s="2"/>
      <c r="IU5" s="2"/>
      <c r="IV5" s="2"/>
    </row>
    <row r="6" spans="2:256" s="1" customFormat="1" ht="15.65" customHeight="1" x14ac:dyDescent="0.3">
      <c r="B6" s="281" t="s">
        <v>245</v>
      </c>
      <c r="C6" s="282"/>
      <c r="D6" s="282"/>
      <c r="E6" s="282"/>
      <c r="F6" s="282"/>
      <c r="G6" s="282"/>
      <c r="H6" s="282"/>
      <c r="I6" s="282"/>
      <c r="J6" s="282"/>
      <c r="K6" s="283"/>
      <c r="M6" s="146"/>
      <c r="N6" s="146"/>
      <c r="IN6" s="2"/>
      <c r="IO6" s="2"/>
      <c r="IP6" s="2"/>
      <c r="IQ6" s="2"/>
      <c r="IR6" s="2"/>
      <c r="IS6" s="2"/>
      <c r="IT6" s="2"/>
      <c r="IU6" s="2"/>
      <c r="IV6" s="2"/>
    </row>
    <row r="7" spans="2:256" s="2" customFormat="1" ht="13.5" thickBot="1" x14ac:dyDescent="0.35">
      <c r="B7" s="284"/>
      <c r="C7" s="285"/>
      <c r="D7" s="285"/>
      <c r="E7" s="285"/>
      <c r="F7" s="285"/>
      <c r="G7" s="285"/>
      <c r="H7" s="285"/>
      <c r="I7" s="285"/>
      <c r="J7" s="285"/>
      <c r="K7" s="286"/>
      <c r="L7" s="3"/>
      <c r="M7" s="145"/>
      <c r="N7" s="145"/>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row>
    <row r="8" spans="2:256" s="9" customFormat="1" ht="13" thickBot="1" x14ac:dyDescent="0.3">
      <c r="B8" s="69"/>
      <c r="C8" s="293"/>
      <c r="D8" s="293"/>
      <c r="E8" s="293"/>
      <c r="F8" s="293"/>
      <c r="G8" s="293"/>
      <c r="H8" s="293"/>
      <c r="I8" s="293"/>
      <c r="J8" s="293"/>
      <c r="K8" s="70"/>
      <c r="M8" s="143"/>
      <c r="N8" s="143"/>
    </row>
    <row r="9" spans="2:256" s="9" customFormat="1" ht="25.5" customHeight="1" thickBot="1" x14ac:dyDescent="0.3">
      <c r="B9" s="10"/>
      <c r="C9" s="12" t="s">
        <v>0</v>
      </c>
      <c r="D9" s="12" t="s">
        <v>1</v>
      </c>
      <c r="E9" s="13" t="s">
        <v>2</v>
      </c>
      <c r="F9" s="14" t="s">
        <v>3</v>
      </c>
      <c r="G9" s="15" t="s">
        <v>4</v>
      </c>
      <c r="H9" s="15" t="s">
        <v>5</v>
      </c>
      <c r="I9" s="15" t="s">
        <v>6</v>
      </c>
      <c r="J9" s="16" t="s">
        <v>7</v>
      </c>
      <c r="K9" s="43"/>
      <c r="L9" s="143"/>
      <c r="M9" s="143"/>
      <c r="N9" s="143"/>
    </row>
    <row r="10" spans="2:256" s="9" customFormat="1" ht="5" customHeight="1" thickBot="1" x14ac:dyDescent="0.3">
      <c r="B10" s="10"/>
      <c r="C10" s="17"/>
      <c r="D10" s="18"/>
      <c r="E10" s="19"/>
      <c r="F10" s="20"/>
      <c r="G10" s="21"/>
      <c r="H10" s="21"/>
      <c r="I10" s="21"/>
      <c r="J10" s="22"/>
      <c r="K10" s="43"/>
      <c r="M10" s="143"/>
      <c r="N10" s="143"/>
    </row>
    <row r="11" spans="2:256" s="9" customFormat="1" ht="13.5" thickBot="1" x14ac:dyDescent="0.3">
      <c r="B11" s="10"/>
      <c r="C11" s="23">
        <v>1</v>
      </c>
      <c r="D11" s="278" t="s">
        <v>8</v>
      </c>
      <c r="E11" s="279"/>
      <c r="F11" s="279"/>
      <c r="G11" s="279"/>
      <c r="H11" s="280"/>
      <c r="I11" s="24">
        <f>SUM(H12:H15)</f>
        <v>0</v>
      </c>
      <c r="J11" s="25" t="e">
        <f>I11/$I$108</f>
        <v>#DIV/0!</v>
      </c>
      <c r="K11" s="43"/>
      <c r="M11" s="143"/>
      <c r="N11" s="143"/>
    </row>
    <row r="12" spans="2:256" s="28" customFormat="1" x14ac:dyDescent="0.25">
      <c r="B12" s="26"/>
      <c r="C12" s="275" t="s">
        <v>9</v>
      </c>
      <c r="D12" s="119" t="s">
        <v>120</v>
      </c>
      <c r="E12" s="124" t="s">
        <v>10</v>
      </c>
      <c r="F12" s="121">
        <f>F18+F68+F48+F57+F60+F69</f>
        <v>1039</v>
      </c>
      <c r="G12" s="78"/>
      <c r="H12" s="27">
        <f>F12*G12</f>
        <v>0</v>
      </c>
      <c r="I12" s="122"/>
      <c r="J12" s="234" t="e">
        <f>+H12/$I$108</f>
        <v>#DIV/0!</v>
      </c>
      <c r="K12" s="44"/>
      <c r="M12" s="147"/>
      <c r="N12" s="147"/>
    </row>
    <row r="13" spans="2:256" s="28" customFormat="1" x14ac:dyDescent="0.25">
      <c r="B13" s="26"/>
      <c r="C13" s="275" t="s">
        <v>11</v>
      </c>
      <c r="D13" s="119" t="s">
        <v>119</v>
      </c>
      <c r="E13" s="124" t="s">
        <v>12</v>
      </c>
      <c r="F13" s="121">
        <v>1</v>
      </c>
      <c r="G13" s="78"/>
      <c r="H13" s="27">
        <f>F13*G13</f>
        <v>0</v>
      </c>
      <c r="I13" s="122"/>
      <c r="J13" s="234" t="e">
        <f>+H13/$I$108</f>
        <v>#DIV/0!</v>
      </c>
      <c r="K13" s="44"/>
      <c r="L13" s="142"/>
      <c r="M13" s="147"/>
      <c r="N13" s="147"/>
    </row>
    <row r="14" spans="2:256" s="28" customFormat="1" x14ac:dyDescent="0.25">
      <c r="B14" s="26"/>
      <c r="C14" s="275" t="s">
        <v>13</v>
      </c>
      <c r="D14" s="119" t="s">
        <v>232</v>
      </c>
      <c r="E14" s="120" t="s">
        <v>12</v>
      </c>
      <c r="F14" s="121">
        <v>1</v>
      </c>
      <c r="G14" s="78"/>
      <c r="H14" s="27">
        <f>F14*G14</f>
        <v>0</v>
      </c>
      <c r="I14" s="122"/>
      <c r="J14" s="234" t="e">
        <f>+H14/$I$108</f>
        <v>#DIV/0!</v>
      </c>
      <c r="K14" s="44"/>
      <c r="L14" s="142"/>
      <c r="M14" s="147"/>
      <c r="N14" s="147"/>
    </row>
    <row r="15" spans="2:256" s="28" customFormat="1" ht="13" thickBot="1" x14ac:dyDescent="0.3">
      <c r="B15" s="26"/>
      <c r="C15" s="275" t="s">
        <v>231</v>
      </c>
      <c r="D15" s="119" t="s">
        <v>148</v>
      </c>
      <c r="E15" s="120" t="s">
        <v>12</v>
      </c>
      <c r="F15" s="121">
        <v>1</v>
      </c>
      <c r="G15" s="78"/>
      <c r="H15" s="27">
        <f>F15*G15</f>
        <v>0</v>
      </c>
      <c r="I15" s="122"/>
      <c r="J15" s="234" t="e">
        <f>+H15/$I$108</f>
        <v>#DIV/0!</v>
      </c>
      <c r="K15" s="44"/>
      <c r="L15" s="142"/>
      <c r="M15" s="147"/>
      <c r="N15" s="147"/>
    </row>
    <row r="16" spans="2:256" s="9" customFormat="1" ht="13.5" thickBot="1" x14ac:dyDescent="0.3">
      <c r="B16" s="10"/>
      <c r="C16" s="251">
        <f>+C11+1</f>
        <v>2</v>
      </c>
      <c r="D16" s="278" t="s">
        <v>15</v>
      </c>
      <c r="E16" s="279"/>
      <c r="F16" s="279"/>
      <c r="G16" s="279"/>
      <c r="H16" s="280"/>
      <c r="I16" s="24">
        <f>SUM(H18:H35)</f>
        <v>0</v>
      </c>
      <c r="J16" s="25" t="e">
        <f>I16/$I$108</f>
        <v>#DIV/0!</v>
      </c>
      <c r="K16" s="43"/>
      <c r="M16" s="143"/>
      <c r="N16" s="143"/>
    </row>
    <row r="17" spans="1:14" s="9" customFormat="1" ht="13" x14ac:dyDescent="0.25">
      <c r="B17" s="10"/>
      <c r="C17" s="240" t="s">
        <v>16</v>
      </c>
      <c r="D17" s="236" t="s">
        <v>227</v>
      </c>
      <c r="E17" s="237"/>
      <c r="F17" s="237"/>
      <c r="G17" s="237"/>
      <c r="H17" s="237"/>
      <c r="I17" s="238"/>
      <c r="J17" s="239"/>
      <c r="K17" s="43"/>
      <c r="M17" s="143"/>
      <c r="N17" s="143"/>
    </row>
    <row r="18" spans="1:14" s="9" customFormat="1" x14ac:dyDescent="0.25">
      <c r="B18" s="10"/>
      <c r="C18" s="276" t="s">
        <v>157</v>
      </c>
      <c r="D18" s="75" t="s">
        <v>17</v>
      </c>
      <c r="E18" s="38" t="s">
        <v>10</v>
      </c>
      <c r="F18" s="206">
        <v>145</v>
      </c>
      <c r="G18" s="235"/>
      <c r="H18" s="27">
        <f t="shared" ref="H18" si="0">F18*G18</f>
        <v>0</v>
      </c>
      <c r="I18" s="235"/>
      <c r="J18" s="234" t="e">
        <f t="shared" ref="J18:J28" si="1">+H18/$I$108</f>
        <v>#DIV/0!</v>
      </c>
      <c r="K18" s="43"/>
      <c r="L18" s="268"/>
      <c r="M18" s="203"/>
      <c r="N18" s="203"/>
    </row>
    <row r="19" spans="1:14" s="9" customFormat="1" ht="25" x14ac:dyDescent="0.25">
      <c r="B19" s="10"/>
      <c r="C19" s="256" t="s">
        <v>158</v>
      </c>
      <c r="D19" s="119" t="s">
        <v>121</v>
      </c>
      <c r="E19" s="124" t="s">
        <v>14</v>
      </c>
      <c r="F19" s="121">
        <v>1</v>
      </c>
      <c r="G19" s="125"/>
      <c r="H19" s="27">
        <f t="shared" ref="H19" si="2">F19*G19</f>
        <v>0</v>
      </c>
      <c r="I19" s="125"/>
      <c r="J19" s="234" t="e">
        <f t="shared" si="1"/>
        <v>#DIV/0!</v>
      </c>
      <c r="K19" s="43"/>
      <c r="L19" s="268"/>
      <c r="M19" s="203"/>
      <c r="N19" s="203"/>
    </row>
    <row r="20" spans="1:14" s="9" customFormat="1" ht="25" x14ac:dyDescent="0.25">
      <c r="B20" s="10"/>
      <c r="C20" s="256" t="s">
        <v>150</v>
      </c>
      <c r="D20" s="119" t="s">
        <v>122</v>
      </c>
      <c r="E20" s="124" t="s">
        <v>20</v>
      </c>
      <c r="F20" s="121">
        <v>4</v>
      </c>
      <c r="G20" s="267"/>
      <c r="H20" s="27">
        <f t="shared" ref="H20:H25" si="3">F20*G20</f>
        <v>0</v>
      </c>
      <c r="I20" s="125"/>
      <c r="J20" s="234" t="e">
        <f t="shared" si="1"/>
        <v>#DIV/0!</v>
      </c>
      <c r="K20" s="43"/>
      <c r="L20" s="268"/>
      <c r="M20" s="143"/>
      <c r="N20" s="143"/>
    </row>
    <row r="21" spans="1:14" s="9" customFormat="1" ht="25" x14ac:dyDescent="0.25">
      <c r="B21" s="10"/>
      <c r="C21" s="256" t="s">
        <v>159</v>
      </c>
      <c r="D21" s="119" t="s">
        <v>226</v>
      </c>
      <c r="E21" s="124" t="s">
        <v>20</v>
      </c>
      <c r="F21" s="121">
        <v>1</v>
      </c>
      <c r="G21" s="262"/>
      <c r="H21" s="27">
        <f t="shared" si="3"/>
        <v>0</v>
      </c>
      <c r="I21" s="125"/>
      <c r="J21" s="234" t="e">
        <f t="shared" si="1"/>
        <v>#DIV/0!</v>
      </c>
      <c r="K21" s="43"/>
      <c r="L21" s="268"/>
      <c r="M21" s="143"/>
      <c r="N21" s="143"/>
    </row>
    <row r="22" spans="1:14" s="9" customFormat="1" ht="25" x14ac:dyDescent="0.25">
      <c r="B22" s="10"/>
      <c r="C22" s="256" t="s">
        <v>160</v>
      </c>
      <c r="D22" s="119" t="s">
        <v>123</v>
      </c>
      <c r="E22" s="124" t="s">
        <v>20</v>
      </c>
      <c r="F22" s="121">
        <v>34</v>
      </c>
      <c r="G22" s="262"/>
      <c r="H22" s="27">
        <f t="shared" si="3"/>
        <v>0</v>
      </c>
      <c r="I22" s="125"/>
      <c r="J22" s="234" t="e">
        <f t="shared" si="1"/>
        <v>#DIV/0!</v>
      </c>
      <c r="K22" s="43"/>
      <c r="L22" s="268"/>
      <c r="M22" s="143"/>
      <c r="N22" s="143"/>
    </row>
    <row r="23" spans="1:14" s="9" customFormat="1" ht="25" x14ac:dyDescent="0.25">
      <c r="B23" s="10"/>
      <c r="C23" s="256" t="s">
        <v>161</v>
      </c>
      <c r="D23" s="119" t="s">
        <v>149</v>
      </c>
      <c r="E23" s="124" t="s">
        <v>20</v>
      </c>
      <c r="F23" s="121">
        <v>26</v>
      </c>
      <c r="G23" s="262"/>
      <c r="H23" s="27">
        <f t="shared" ref="H23" si="4">F23*G23</f>
        <v>0</v>
      </c>
      <c r="I23" s="125"/>
      <c r="J23" s="234" t="e">
        <f t="shared" si="1"/>
        <v>#DIV/0!</v>
      </c>
      <c r="K23" s="43"/>
      <c r="L23" s="268"/>
      <c r="M23" s="143"/>
      <c r="N23" s="143"/>
    </row>
    <row r="24" spans="1:14" s="9" customFormat="1" x14ac:dyDescent="0.25">
      <c r="B24" s="10"/>
      <c r="C24" s="256" t="s">
        <v>162</v>
      </c>
      <c r="D24" s="119" t="s">
        <v>22</v>
      </c>
      <c r="E24" s="124" t="s">
        <v>14</v>
      </c>
      <c r="F24" s="121">
        <v>1</v>
      </c>
      <c r="G24" s="262"/>
      <c r="H24" s="27">
        <f>F24*G24</f>
        <v>0</v>
      </c>
      <c r="I24" s="125"/>
      <c r="J24" s="234" t="e">
        <f t="shared" si="1"/>
        <v>#DIV/0!</v>
      </c>
      <c r="K24" s="43"/>
      <c r="L24" s="268"/>
      <c r="M24" s="203"/>
      <c r="N24" s="203"/>
    </row>
    <row r="25" spans="1:14" s="9" customFormat="1" ht="25" x14ac:dyDescent="0.25">
      <c r="B25" s="10"/>
      <c r="C25" s="256" t="s">
        <v>163</v>
      </c>
      <c r="D25" s="119" t="s">
        <v>124</v>
      </c>
      <c r="E25" s="124" t="s">
        <v>14</v>
      </c>
      <c r="F25" s="121">
        <v>1</v>
      </c>
      <c r="G25" s="262"/>
      <c r="H25" s="27">
        <f t="shared" si="3"/>
        <v>0</v>
      </c>
      <c r="I25" s="125"/>
      <c r="J25" s="234" t="e">
        <f t="shared" si="1"/>
        <v>#DIV/0!</v>
      </c>
      <c r="K25" s="43"/>
      <c r="L25" s="268"/>
      <c r="M25" s="203"/>
      <c r="N25" s="203"/>
    </row>
    <row r="26" spans="1:14" s="9" customFormat="1" ht="25" x14ac:dyDescent="0.25">
      <c r="A26" s="9" t="s">
        <v>23</v>
      </c>
      <c r="B26" s="10"/>
      <c r="C26" s="256" t="s">
        <v>164</v>
      </c>
      <c r="D26" s="119" t="s">
        <v>24</v>
      </c>
      <c r="E26" s="124" t="s">
        <v>12</v>
      </c>
      <c r="F26" s="121">
        <v>1</v>
      </c>
      <c r="G26" s="262"/>
      <c r="H26" s="27">
        <f t="shared" ref="H26" si="5">F26*G26</f>
        <v>0</v>
      </c>
      <c r="I26" s="125"/>
      <c r="J26" s="234" t="e">
        <f t="shared" si="1"/>
        <v>#DIV/0!</v>
      </c>
      <c r="K26" s="43"/>
      <c r="L26" s="268"/>
      <c r="M26" s="143"/>
      <c r="N26" s="143"/>
    </row>
    <row r="27" spans="1:14" s="9" customFormat="1" x14ac:dyDescent="0.25">
      <c r="B27" s="10"/>
      <c r="C27" s="256" t="s">
        <v>165</v>
      </c>
      <c r="D27" s="119" t="s">
        <v>244</v>
      </c>
      <c r="E27" s="124" t="s">
        <v>10</v>
      </c>
      <c r="F27" s="121">
        <v>10</v>
      </c>
      <c r="G27" s="262"/>
      <c r="H27" s="27">
        <f t="shared" ref="H27" si="6">F27*G27</f>
        <v>0</v>
      </c>
      <c r="I27" s="125"/>
      <c r="J27" s="234" t="e">
        <f t="shared" si="1"/>
        <v>#DIV/0!</v>
      </c>
      <c r="K27" s="43"/>
      <c r="L27" s="268"/>
      <c r="M27" s="203"/>
      <c r="N27" s="203"/>
    </row>
    <row r="28" spans="1:14" s="9" customFormat="1" ht="15.65" customHeight="1" x14ac:dyDescent="0.25">
      <c r="B28" s="10"/>
      <c r="C28" s="277" t="s">
        <v>166</v>
      </c>
      <c r="D28" s="241" t="s">
        <v>125</v>
      </c>
      <c r="E28" s="242" t="s">
        <v>14</v>
      </c>
      <c r="F28" s="243">
        <v>4</v>
      </c>
      <c r="G28" s="233"/>
      <c r="H28" s="244">
        <f t="shared" ref="H28" si="7">F28*G28</f>
        <v>0</v>
      </c>
      <c r="I28" s="233"/>
      <c r="J28" s="245" t="e">
        <f t="shared" si="1"/>
        <v>#DIV/0!</v>
      </c>
      <c r="K28" s="43"/>
      <c r="L28" s="268"/>
      <c r="M28" s="203"/>
      <c r="N28" s="203"/>
    </row>
    <row r="29" spans="1:14" s="9" customFormat="1" ht="13" x14ac:dyDescent="0.25">
      <c r="B29" s="10"/>
      <c r="C29" s="246" t="s">
        <v>18</v>
      </c>
      <c r="D29" s="247" t="s">
        <v>228</v>
      </c>
      <c r="E29" s="248"/>
      <c r="F29" s="248"/>
      <c r="G29" s="248"/>
      <c r="H29" s="248"/>
      <c r="I29" s="249"/>
      <c r="J29" s="250"/>
      <c r="K29" s="43"/>
      <c r="L29" s="268"/>
      <c r="M29" s="143"/>
      <c r="N29" s="143"/>
    </row>
    <row r="30" spans="1:14" s="188" customFormat="1" ht="25" x14ac:dyDescent="0.25">
      <c r="A30" s="188" t="s">
        <v>23</v>
      </c>
      <c r="B30" s="189"/>
      <c r="C30" s="256" t="s">
        <v>151</v>
      </c>
      <c r="D30" s="190" t="s">
        <v>152</v>
      </c>
      <c r="E30" s="191" t="s">
        <v>14</v>
      </c>
      <c r="F30" s="192">
        <v>2</v>
      </c>
      <c r="G30" s="193"/>
      <c r="H30" s="194">
        <f t="shared" ref="H30" si="8">F30*G30</f>
        <v>0</v>
      </c>
      <c r="I30" s="193"/>
      <c r="J30" s="234" t="e">
        <f>+H30/$I$108</f>
        <v>#DIV/0!</v>
      </c>
      <c r="K30" s="195"/>
      <c r="L30" s="269"/>
      <c r="M30" s="196"/>
      <c r="N30" s="196"/>
    </row>
    <row r="31" spans="1:14" s="9" customFormat="1" x14ac:dyDescent="0.25">
      <c r="B31" s="10"/>
      <c r="C31" s="256" t="s">
        <v>153</v>
      </c>
      <c r="D31" s="119" t="s">
        <v>154</v>
      </c>
      <c r="E31" s="38" t="s">
        <v>10</v>
      </c>
      <c r="F31" s="126">
        <v>140</v>
      </c>
      <c r="G31" s="125"/>
      <c r="H31" s="27">
        <f t="shared" ref="H31" si="9">F31*G31</f>
        <v>0</v>
      </c>
      <c r="I31" s="125"/>
      <c r="J31" s="234" t="e">
        <f>+H31/$I$108</f>
        <v>#DIV/0!</v>
      </c>
      <c r="K31" s="43"/>
      <c r="L31" s="268"/>
      <c r="M31" s="203"/>
      <c r="N31" s="203"/>
    </row>
    <row r="32" spans="1:14" s="9" customFormat="1" ht="13" x14ac:dyDescent="0.25">
      <c r="B32" s="10"/>
      <c r="C32" s="246" t="s">
        <v>19</v>
      </c>
      <c r="D32" s="247" t="s">
        <v>229</v>
      </c>
      <c r="E32" s="248"/>
      <c r="F32" s="248"/>
      <c r="G32" s="248"/>
      <c r="H32" s="248"/>
      <c r="I32" s="249"/>
      <c r="J32" s="250"/>
      <c r="K32" s="43"/>
      <c r="L32" s="268"/>
      <c r="M32" s="143"/>
      <c r="N32" s="143"/>
    </row>
    <row r="33" spans="2:14" s="9" customFormat="1" x14ac:dyDescent="0.25">
      <c r="B33" s="10"/>
      <c r="C33" s="256" t="s">
        <v>155</v>
      </c>
      <c r="D33" s="119" t="s">
        <v>240</v>
      </c>
      <c r="E33" s="124" t="s">
        <v>14</v>
      </c>
      <c r="F33" s="127">
        <v>1</v>
      </c>
      <c r="G33" s="125"/>
      <c r="H33" s="207">
        <f t="shared" ref="H33" si="10">F33*G33</f>
        <v>0</v>
      </c>
      <c r="I33" s="125"/>
      <c r="J33" s="234" t="e">
        <f>+H33/$I$108</f>
        <v>#DIV/0!</v>
      </c>
      <c r="K33" s="43"/>
      <c r="L33" s="268"/>
      <c r="M33" s="203"/>
      <c r="N33" s="203"/>
    </row>
    <row r="34" spans="2:14" s="9" customFormat="1" ht="13" x14ac:dyDescent="0.25">
      <c r="B34" s="10"/>
      <c r="C34" s="246" t="s">
        <v>21</v>
      </c>
      <c r="D34" s="247" t="s">
        <v>230</v>
      </c>
      <c r="E34" s="248"/>
      <c r="F34" s="248"/>
      <c r="G34" s="248"/>
      <c r="H34" s="248"/>
      <c r="I34" s="249"/>
      <c r="J34" s="250"/>
      <c r="K34" s="43"/>
      <c r="L34" s="268"/>
      <c r="M34" s="143"/>
      <c r="N34" s="143"/>
    </row>
    <row r="35" spans="2:14" s="9" customFormat="1" ht="13" thickBot="1" x14ac:dyDescent="0.3">
      <c r="B35" s="10"/>
      <c r="C35" s="256" t="s">
        <v>156</v>
      </c>
      <c r="D35" s="204" t="s">
        <v>154</v>
      </c>
      <c r="E35" s="205" t="s">
        <v>10</v>
      </c>
      <c r="F35" s="206">
        <v>24</v>
      </c>
      <c r="G35" s="125"/>
      <c r="H35" s="207">
        <f t="shared" ref="H35" si="11">F35*G35</f>
        <v>0</v>
      </c>
      <c r="I35" s="125"/>
      <c r="J35" s="234" t="e">
        <f>+H35/$I$108</f>
        <v>#DIV/0!</v>
      </c>
      <c r="K35" s="43"/>
      <c r="L35" s="268"/>
      <c r="M35" s="203"/>
      <c r="N35" s="203"/>
    </row>
    <row r="36" spans="2:14" s="9" customFormat="1" ht="13.5" thickBot="1" x14ac:dyDescent="0.3">
      <c r="B36" s="10"/>
      <c r="C36" s="252">
        <f>+C16+1</f>
        <v>3</v>
      </c>
      <c r="D36" s="278" t="s">
        <v>235</v>
      </c>
      <c r="E36" s="279"/>
      <c r="F36" s="279"/>
      <c r="G36" s="279"/>
      <c r="H36" s="280"/>
      <c r="I36" s="24">
        <f>SUM(H38:H45)</f>
        <v>0</v>
      </c>
      <c r="J36" s="25" t="e">
        <f>I36/$I$108</f>
        <v>#DIV/0!</v>
      </c>
      <c r="K36" s="43"/>
      <c r="L36" s="268"/>
      <c r="M36" s="143"/>
      <c r="N36" s="143"/>
    </row>
    <row r="37" spans="2:14" s="9" customFormat="1" ht="13" x14ac:dyDescent="0.25">
      <c r="B37" s="10"/>
      <c r="C37" s="246" t="s">
        <v>25</v>
      </c>
      <c r="D37" s="247" t="s">
        <v>234</v>
      </c>
      <c r="E37" s="248"/>
      <c r="F37" s="248"/>
      <c r="G37" s="248"/>
      <c r="H37" s="248"/>
      <c r="I37" s="249"/>
      <c r="J37" s="250"/>
      <c r="K37" s="43"/>
      <c r="L37" s="268"/>
      <c r="M37" s="143"/>
      <c r="N37" s="143"/>
    </row>
    <row r="38" spans="2:14" s="9" customFormat="1" x14ac:dyDescent="0.25">
      <c r="B38" s="10"/>
      <c r="C38" s="256" t="s">
        <v>167</v>
      </c>
      <c r="D38" s="119" t="s">
        <v>126</v>
      </c>
      <c r="E38" s="38" t="s">
        <v>10</v>
      </c>
      <c r="F38" s="126">
        <v>145</v>
      </c>
      <c r="G38" s="125"/>
      <c r="H38" s="27">
        <f t="shared" ref="H38:H41" si="12">F38*G38</f>
        <v>0</v>
      </c>
      <c r="I38" s="125"/>
      <c r="J38" s="234" t="e">
        <f>+H38/$I$108</f>
        <v>#DIV/0!</v>
      </c>
      <c r="K38" s="43"/>
      <c r="L38" s="268"/>
      <c r="M38" s="203"/>
      <c r="N38" s="203"/>
    </row>
    <row r="39" spans="2:14" s="9" customFormat="1" ht="25" x14ac:dyDescent="0.25">
      <c r="B39" s="10"/>
      <c r="C39" s="256" t="s">
        <v>168</v>
      </c>
      <c r="D39" s="119" t="s">
        <v>127</v>
      </c>
      <c r="E39" s="38" t="s">
        <v>14</v>
      </c>
      <c r="F39" s="126">
        <v>1</v>
      </c>
      <c r="G39" s="125"/>
      <c r="H39" s="27">
        <f>F39*G39</f>
        <v>0</v>
      </c>
      <c r="I39" s="125"/>
      <c r="J39" s="234" t="e">
        <f>+H39/$I$108</f>
        <v>#DIV/0!</v>
      </c>
      <c r="K39" s="43"/>
      <c r="L39" s="268"/>
      <c r="M39" s="203"/>
      <c r="N39" s="203"/>
    </row>
    <row r="40" spans="2:14" s="9" customFormat="1" ht="37.5" x14ac:dyDescent="0.25">
      <c r="B40" s="10"/>
      <c r="C40" s="256" t="s">
        <v>169</v>
      </c>
      <c r="D40" s="119" t="s">
        <v>246</v>
      </c>
      <c r="E40" s="38" t="s">
        <v>10</v>
      </c>
      <c r="F40" s="126">
        <v>10</v>
      </c>
      <c r="G40" s="125"/>
      <c r="H40" s="27">
        <f>F40*G40</f>
        <v>0</v>
      </c>
      <c r="I40" s="125"/>
      <c r="J40" s="234" t="e">
        <f>+H40/$I$108</f>
        <v>#DIV/0!</v>
      </c>
      <c r="K40" s="43"/>
      <c r="L40" s="268"/>
      <c r="M40" s="203"/>
      <c r="N40" s="203"/>
    </row>
    <row r="41" spans="2:14" s="9" customFormat="1" ht="25" x14ac:dyDescent="0.3">
      <c r="B41" s="10"/>
      <c r="C41" s="256" t="s">
        <v>170</v>
      </c>
      <c r="D41" s="119" t="s">
        <v>128</v>
      </c>
      <c r="E41" s="38" t="s">
        <v>10</v>
      </c>
      <c r="F41" s="126">
        <v>0.35</v>
      </c>
      <c r="G41" s="125"/>
      <c r="H41" s="27">
        <f t="shared" si="12"/>
        <v>0</v>
      </c>
      <c r="I41" s="125"/>
      <c r="J41" s="234" t="e">
        <f>+H41/$I$108</f>
        <v>#DIV/0!</v>
      </c>
      <c r="K41" s="43"/>
      <c r="L41" s="270"/>
      <c r="M41" s="143"/>
      <c r="N41" s="143"/>
    </row>
    <row r="42" spans="2:14" s="9" customFormat="1" ht="13" x14ac:dyDescent="0.25">
      <c r="B42" s="10"/>
      <c r="C42" s="246" t="s">
        <v>26</v>
      </c>
      <c r="D42" s="247" t="s">
        <v>228</v>
      </c>
      <c r="E42" s="248"/>
      <c r="F42" s="248"/>
      <c r="G42" s="248"/>
      <c r="H42" s="248"/>
      <c r="I42" s="249"/>
      <c r="J42" s="250"/>
      <c r="K42" s="43"/>
      <c r="L42" s="268"/>
      <c r="M42" s="143"/>
      <c r="N42" s="143"/>
    </row>
    <row r="43" spans="2:14" s="188" customFormat="1" ht="50" x14ac:dyDescent="0.25">
      <c r="B43" s="189"/>
      <c r="C43" s="256" t="s">
        <v>172</v>
      </c>
      <c r="D43" s="198" t="s">
        <v>171</v>
      </c>
      <c r="E43" s="197" t="s">
        <v>10</v>
      </c>
      <c r="F43" s="199">
        <f>F31/2</f>
        <v>70</v>
      </c>
      <c r="G43" s="200"/>
      <c r="H43" s="201">
        <f t="shared" ref="H43" si="13">F43*G43</f>
        <v>0</v>
      </c>
      <c r="I43" s="200"/>
      <c r="J43" s="234" t="e">
        <f>+H43/$I$108</f>
        <v>#DIV/0!</v>
      </c>
      <c r="K43" s="195"/>
      <c r="L43" s="269"/>
      <c r="M43" s="196"/>
      <c r="N43" s="196"/>
    </row>
    <row r="44" spans="2:14" s="9" customFormat="1" ht="13" x14ac:dyDescent="0.25">
      <c r="B44" s="10"/>
      <c r="C44" s="246" t="s">
        <v>248</v>
      </c>
      <c r="D44" s="247" t="s">
        <v>230</v>
      </c>
      <c r="E44" s="248"/>
      <c r="F44" s="248"/>
      <c r="G44" s="248"/>
      <c r="H44" s="248"/>
      <c r="I44" s="249"/>
      <c r="J44" s="250"/>
      <c r="K44" s="43"/>
      <c r="L44" s="268"/>
      <c r="M44" s="143"/>
      <c r="N44" s="143"/>
    </row>
    <row r="45" spans="2:14" s="188" customFormat="1" ht="59" customHeight="1" thickBot="1" x14ac:dyDescent="0.3">
      <c r="B45" s="189"/>
      <c r="C45" s="256" t="s">
        <v>173</v>
      </c>
      <c r="D45" s="198" t="s">
        <v>171</v>
      </c>
      <c r="E45" s="197" t="s">
        <v>10</v>
      </c>
      <c r="F45" s="199">
        <f>F35/2</f>
        <v>12</v>
      </c>
      <c r="G45" s="200"/>
      <c r="H45" s="201">
        <f t="shared" ref="H45" si="14">F45*G45</f>
        <v>0</v>
      </c>
      <c r="I45" s="200"/>
      <c r="J45" s="234" t="e">
        <f>+H45/$I$108</f>
        <v>#DIV/0!</v>
      </c>
      <c r="K45" s="195"/>
      <c r="L45" s="269"/>
      <c r="M45" s="196"/>
      <c r="N45" s="196"/>
    </row>
    <row r="46" spans="2:14" s="9" customFormat="1" ht="13.5" thickBot="1" x14ac:dyDescent="0.3">
      <c r="B46" s="10"/>
      <c r="C46" s="251">
        <f>+C36+1</f>
        <v>4</v>
      </c>
      <c r="D46" s="278" t="s">
        <v>174</v>
      </c>
      <c r="E46" s="279"/>
      <c r="F46" s="279"/>
      <c r="G46" s="279"/>
      <c r="H46" s="280"/>
      <c r="I46" s="24">
        <f>SUM(H47:H65)</f>
        <v>0</v>
      </c>
      <c r="J46" s="25" t="e">
        <f>I46/$I$108</f>
        <v>#DIV/0!</v>
      </c>
      <c r="K46" s="43"/>
      <c r="L46" s="268"/>
      <c r="M46" s="143"/>
      <c r="N46" s="143"/>
    </row>
    <row r="47" spans="2:14" s="9" customFormat="1" ht="13" x14ac:dyDescent="0.25">
      <c r="B47" s="10"/>
      <c r="C47" s="246" t="s">
        <v>28</v>
      </c>
      <c r="D47" s="247" t="s">
        <v>228</v>
      </c>
      <c r="E47" s="248"/>
      <c r="F47" s="248"/>
      <c r="G47" s="248"/>
      <c r="H47" s="248"/>
      <c r="I47" s="249"/>
      <c r="J47" s="250"/>
      <c r="K47" s="43"/>
      <c r="L47" s="268"/>
      <c r="M47" s="143"/>
      <c r="N47" s="143"/>
    </row>
    <row r="48" spans="2:14" s="188" customFormat="1" x14ac:dyDescent="0.25">
      <c r="B48" s="189"/>
      <c r="C48" s="256" t="s">
        <v>187</v>
      </c>
      <c r="D48" s="190" t="s">
        <v>247</v>
      </c>
      <c r="E48" s="191" t="s">
        <v>10</v>
      </c>
      <c r="F48" s="199">
        <v>140</v>
      </c>
      <c r="G48" s="200"/>
      <c r="H48" s="194">
        <f t="shared" ref="H48:H55" si="15">F48*G48</f>
        <v>0</v>
      </c>
      <c r="I48" s="193"/>
      <c r="J48" s="234" t="e">
        <f t="shared" ref="J48:J55" si="16">+H48/$I$108</f>
        <v>#DIV/0!</v>
      </c>
      <c r="K48" s="195"/>
      <c r="L48" s="271"/>
      <c r="M48" s="196"/>
      <c r="N48" s="196"/>
    </row>
    <row r="49" spans="2:14" s="188" customFormat="1" ht="25" x14ac:dyDescent="0.25">
      <c r="B49" s="189"/>
      <c r="C49" s="256" t="s">
        <v>188</v>
      </c>
      <c r="D49" s="190" t="s">
        <v>177</v>
      </c>
      <c r="E49" s="197" t="s">
        <v>14</v>
      </c>
      <c r="F49" s="202">
        <v>6</v>
      </c>
      <c r="G49" s="193"/>
      <c r="H49" s="201">
        <f t="shared" si="15"/>
        <v>0</v>
      </c>
      <c r="I49" s="193"/>
      <c r="J49" s="234" t="e">
        <f t="shared" si="16"/>
        <v>#DIV/0!</v>
      </c>
      <c r="K49" s="195"/>
      <c r="L49" s="271"/>
      <c r="M49" s="196"/>
      <c r="N49" s="196"/>
    </row>
    <row r="50" spans="2:14" s="188" customFormat="1" ht="25" x14ac:dyDescent="0.25">
      <c r="B50" s="189"/>
      <c r="C50" s="256" t="s">
        <v>189</v>
      </c>
      <c r="D50" s="190" t="s">
        <v>179</v>
      </c>
      <c r="E50" s="197" t="s">
        <v>12</v>
      </c>
      <c r="F50" s="202">
        <v>1</v>
      </c>
      <c r="G50" s="193"/>
      <c r="H50" s="201">
        <f>F50*G50</f>
        <v>0</v>
      </c>
      <c r="I50" s="193"/>
      <c r="J50" s="234" t="e">
        <f t="shared" si="16"/>
        <v>#DIV/0!</v>
      </c>
      <c r="K50" s="195"/>
      <c r="L50" s="271"/>
      <c r="M50" s="196"/>
      <c r="N50" s="196"/>
    </row>
    <row r="51" spans="2:14" s="188" customFormat="1" ht="37.5" x14ac:dyDescent="0.25">
      <c r="B51" s="189"/>
      <c r="C51" s="256" t="s">
        <v>190</v>
      </c>
      <c r="D51" s="190" t="s">
        <v>181</v>
      </c>
      <c r="E51" s="197" t="s">
        <v>10</v>
      </c>
      <c r="F51" s="202">
        <v>140</v>
      </c>
      <c r="G51" s="193"/>
      <c r="H51" s="201">
        <f>F51*G51</f>
        <v>0</v>
      </c>
      <c r="I51" s="193"/>
      <c r="J51" s="234" t="e">
        <f t="shared" si="16"/>
        <v>#DIV/0!</v>
      </c>
      <c r="K51" s="195"/>
      <c r="L51" s="271"/>
      <c r="M51" s="196"/>
      <c r="N51" s="196"/>
    </row>
    <row r="52" spans="2:14" s="188" customFormat="1" ht="25" x14ac:dyDescent="0.25">
      <c r="B52" s="189"/>
      <c r="C52" s="256" t="s">
        <v>191</v>
      </c>
      <c r="D52" s="190" t="s">
        <v>183</v>
      </c>
      <c r="E52" s="197" t="s">
        <v>10</v>
      </c>
      <c r="F52" s="202">
        <v>140</v>
      </c>
      <c r="G52" s="193"/>
      <c r="H52" s="201">
        <f t="shared" si="15"/>
        <v>0</v>
      </c>
      <c r="I52" s="193"/>
      <c r="J52" s="234" t="e">
        <f t="shared" si="16"/>
        <v>#DIV/0!</v>
      </c>
      <c r="K52" s="195"/>
      <c r="L52" s="271"/>
      <c r="M52" s="196"/>
      <c r="N52" s="196"/>
    </row>
    <row r="53" spans="2:14" s="188" customFormat="1" ht="25" x14ac:dyDescent="0.25">
      <c r="B53" s="189"/>
      <c r="C53" s="256" t="s">
        <v>192</v>
      </c>
      <c r="D53" s="190" t="s">
        <v>184</v>
      </c>
      <c r="E53" s="197" t="s">
        <v>10</v>
      </c>
      <c r="F53" s="202">
        <f>F52/2</f>
        <v>70</v>
      </c>
      <c r="G53" s="193"/>
      <c r="H53" s="201">
        <f t="shared" si="15"/>
        <v>0</v>
      </c>
      <c r="I53" s="193"/>
      <c r="J53" s="234" t="e">
        <f t="shared" si="16"/>
        <v>#DIV/0!</v>
      </c>
      <c r="K53" s="195"/>
      <c r="L53" s="271"/>
      <c r="M53" s="196"/>
      <c r="N53" s="196"/>
    </row>
    <row r="54" spans="2:14" s="188" customFormat="1" ht="37.5" x14ac:dyDescent="0.25">
      <c r="B54" s="189"/>
      <c r="C54" s="256" t="s">
        <v>193</v>
      </c>
      <c r="D54" s="190" t="s">
        <v>185</v>
      </c>
      <c r="E54" s="197" t="s">
        <v>10</v>
      </c>
      <c r="F54" s="202">
        <v>140</v>
      </c>
      <c r="G54" s="193"/>
      <c r="H54" s="201">
        <f t="shared" si="15"/>
        <v>0</v>
      </c>
      <c r="I54" s="193"/>
      <c r="J54" s="234" t="e">
        <f t="shared" si="16"/>
        <v>#DIV/0!</v>
      </c>
      <c r="K54" s="195"/>
      <c r="L54" s="269"/>
      <c r="M54" s="196"/>
      <c r="N54" s="196"/>
    </row>
    <row r="55" spans="2:14" s="188" customFormat="1" x14ac:dyDescent="0.25">
      <c r="B55" s="189"/>
      <c r="C55" s="256" t="s">
        <v>194</v>
      </c>
      <c r="D55" s="190" t="s">
        <v>186</v>
      </c>
      <c r="E55" s="197" t="s">
        <v>12</v>
      </c>
      <c r="F55" s="202">
        <v>1</v>
      </c>
      <c r="G55" s="193"/>
      <c r="H55" s="201">
        <f t="shared" si="15"/>
        <v>0</v>
      </c>
      <c r="I55" s="193"/>
      <c r="J55" s="234" t="e">
        <f t="shared" si="16"/>
        <v>#DIV/0!</v>
      </c>
      <c r="K55" s="195"/>
      <c r="L55" s="271"/>
      <c r="M55" s="196"/>
      <c r="N55" s="196"/>
    </row>
    <row r="56" spans="2:14" s="9" customFormat="1" ht="13" x14ac:dyDescent="0.25">
      <c r="B56" s="10"/>
      <c r="C56" s="246" t="s">
        <v>29</v>
      </c>
      <c r="D56" s="247" t="s">
        <v>229</v>
      </c>
      <c r="E56" s="248"/>
      <c r="F56" s="248"/>
      <c r="G56" s="248"/>
      <c r="H56" s="248"/>
      <c r="I56" s="249"/>
      <c r="J56" s="250"/>
      <c r="K56" s="43"/>
      <c r="L56" s="268"/>
      <c r="M56" s="143"/>
      <c r="N56" s="143"/>
    </row>
    <row r="57" spans="2:14" s="188" customFormat="1" x14ac:dyDescent="0.25">
      <c r="B57" s="189"/>
      <c r="C57" s="256" t="s">
        <v>195</v>
      </c>
      <c r="D57" s="190" t="s">
        <v>247</v>
      </c>
      <c r="E57" s="191" t="s">
        <v>10</v>
      </c>
      <c r="F57" s="199">
        <v>25</v>
      </c>
      <c r="G57" s="200"/>
      <c r="H57" s="194">
        <f t="shared" ref="H57:H58" si="17">F57*G57</f>
        <v>0</v>
      </c>
      <c r="I57" s="193"/>
      <c r="J57" s="234" t="e">
        <f>+H57/$I$108</f>
        <v>#DIV/0!</v>
      </c>
      <c r="K57" s="195"/>
      <c r="L57" s="271"/>
      <c r="M57" s="196"/>
      <c r="N57" s="196"/>
    </row>
    <row r="58" spans="2:14" s="188" customFormat="1" ht="37.5" x14ac:dyDescent="0.25">
      <c r="B58" s="189"/>
      <c r="C58" s="256" t="s">
        <v>196</v>
      </c>
      <c r="D58" s="190" t="s">
        <v>185</v>
      </c>
      <c r="E58" s="197" t="s">
        <v>10</v>
      </c>
      <c r="F58" s="202">
        <v>25</v>
      </c>
      <c r="G58" s="193"/>
      <c r="H58" s="201">
        <f t="shared" si="17"/>
        <v>0</v>
      </c>
      <c r="I58" s="193"/>
      <c r="J58" s="234" t="e">
        <f>+H58/$I$108</f>
        <v>#DIV/0!</v>
      </c>
      <c r="K58" s="195"/>
      <c r="L58" s="271"/>
      <c r="M58" s="196"/>
      <c r="N58" s="196"/>
    </row>
    <row r="59" spans="2:14" s="9" customFormat="1" ht="13" x14ac:dyDescent="0.25">
      <c r="B59" s="10"/>
      <c r="C59" s="246" t="s">
        <v>30</v>
      </c>
      <c r="D59" s="247" t="s">
        <v>230</v>
      </c>
      <c r="E59" s="248"/>
      <c r="F59" s="248"/>
      <c r="G59" s="248"/>
      <c r="H59" s="248"/>
      <c r="I59" s="249"/>
      <c r="J59" s="250"/>
      <c r="K59" s="43"/>
      <c r="L59" s="268"/>
      <c r="M59" s="143"/>
      <c r="N59" s="143"/>
    </row>
    <row r="60" spans="2:14" s="188" customFormat="1" x14ac:dyDescent="0.25">
      <c r="B60" s="189"/>
      <c r="C60" s="256" t="s">
        <v>197</v>
      </c>
      <c r="D60" s="190" t="s">
        <v>247</v>
      </c>
      <c r="E60" s="191" t="s">
        <v>10</v>
      </c>
      <c r="F60" s="199">
        <v>24</v>
      </c>
      <c r="G60" s="200"/>
      <c r="H60" s="194">
        <f t="shared" ref="H60:H65" si="18">F60*G60</f>
        <v>0</v>
      </c>
      <c r="I60" s="193"/>
      <c r="J60" s="234" t="e">
        <f t="shared" ref="J60:J65" si="19">+H60/$I$108</f>
        <v>#DIV/0!</v>
      </c>
      <c r="K60" s="195"/>
      <c r="L60" s="271"/>
      <c r="M60" s="196"/>
      <c r="N60" s="196"/>
    </row>
    <row r="61" spans="2:14" s="188" customFormat="1" ht="25" x14ac:dyDescent="0.25">
      <c r="B61" s="189"/>
      <c r="C61" s="256" t="s">
        <v>198</v>
      </c>
      <c r="D61" s="190" t="s">
        <v>179</v>
      </c>
      <c r="E61" s="197" t="s">
        <v>12</v>
      </c>
      <c r="F61" s="202">
        <v>1</v>
      </c>
      <c r="G61" s="193"/>
      <c r="H61" s="201">
        <f t="shared" si="18"/>
        <v>0</v>
      </c>
      <c r="I61" s="193"/>
      <c r="J61" s="234" t="e">
        <f t="shared" si="19"/>
        <v>#DIV/0!</v>
      </c>
      <c r="K61" s="195"/>
      <c r="L61" s="271"/>
      <c r="M61" s="196"/>
      <c r="N61" s="196"/>
    </row>
    <row r="62" spans="2:14" s="188" customFormat="1" ht="37.5" x14ac:dyDescent="0.25">
      <c r="B62" s="189"/>
      <c r="C62" s="256" t="s">
        <v>199</v>
      </c>
      <c r="D62" s="190" t="s">
        <v>181</v>
      </c>
      <c r="E62" s="197" t="s">
        <v>10</v>
      </c>
      <c r="F62" s="202">
        <v>24</v>
      </c>
      <c r="G62" s="193"/>
      <c r="H62" s="201">
        <f t="shared" si="18"/>
        <v>0</v>
      </c>
      <c r="I62" s="193"/>
      <c r="J62" s="234" t="e">
        <f t="shared" si="19"/>
        <v>#DIV/0!</v>
      </c>
      <c r="K62" s="195"/>
      <c r="L62" s="271"/>
      <c r="M62" s="196"/>
      <c r="N62" s="196"/>
    </row>
    <row r="63" spans="2:14" s="188" customFormat="1" ht="25" x14ac:dyDescent="0.25">
      <c r="B63" s="189"/>
      <c r="C63" s="256" t="s">
        <v>200</v>
      </c>
      <c r="D63" s="190" t="s">
        <v>183</v>
      </c>
      <c r="E63" s="197" t="s">
        <v>10</v>
      </c>
      <c r="F63" s="202">
        <v>24</v>
      </c>
      <c r="G63" s="193"/>
      <c r="H63" s="201">
        <f t="shared" si="18"/>
        <v>0</v>
      </c>
      <c r="I63" s="193"/>
      <c r="J63" s="234" t="e">
        <f t="shared" si="19"/>
        <v>#DIV/0!</v>
      </c>
      <c r="K63" s="195"/>
      <c r="L63" s="271"/>
      <c r="M63" s="196"/>
      <c r="N63" s="196"/>
    </row>
    <row r="64" spans="2:14" s="188" customFormat="1" ht="25" x14ac:dyDescent="0.25">
      <c r="B64" s="189"/>
      <c r="C64" s="256" t="s">
        <v>201</v>
      </c>
      <c r="D64" s="190" t="s">
        <v>184</v>
      </c>
      <c r="E64" s="197" t="s">
        <v>10</v>
      </c>
      <c r="F64" s="202">
        <f>F63/2</f>
        <v>12</v>
      </c>
      <c r="G64" s="193"/>
      <c r="H64" s="201">
        <f t="shared" si="18"/>
        <v>0</v>
      </c>
      <c r="I64" s="193"/>
      <c r="J64" s="234" t="e">
        <f t="shared" si="19"/>
        <v>#DIV/0!</v>
      </c>
      <c r="K64" s="195"/>
      <c r="L64" s="271"/>
      <c r="M64" s="196"/>
      <c r="N64" s="196"/>
    </row>
    <row r="65" spans="2:14" s="188" customFormat="1" ht="38" thickBot="1" x14ac:dyDescent="0.3">
      <c r="B65" s="189"/>
      <c r="C65" s="256" t="s">
        <v>202</v>
      </c>
      <c r="D65" s="190" t="s">
        <v>185</v>
      </c>
      <c r="E65" s="197" t="s">
        <v>10</v>
      </c>
      <c r="F65" s="202">
        <v>24</v>
      </c>
      <c r="G65" s="193"/>
      <c r="H65" s="201">
        <f t="shared" si="18"/>
        <v>0</v>
      </c>
      <c r="I65" s="193"/>
      <c r="J65" s="234" t="e">
        <f t="shared" si="19"/>
        <v>#DIV/0!</v>
      </c>
      <c r="K65" s="195"/>
      <c r="L65" s="271"/>
      <c r="M65" s="196"/>
      <c r="N65" s="196"/>
    </row>
    <row r="66" spans="2:14" s="9" customFormat="1" ht="13.5" thickBot="1" x14ac:dyDescent="0.3">
      <c r="B66" s="10"/>
      <c r="C66" s="253">
        <f>+C46+1</f>
        <v>5</v>
      </c>
      <c r="D66" s="278" t="s">
        <v>37</v>
      </c>
      <c r="E66" s="279"/>
      <c r="F66" s="279"/>
      <c r="G66" s="279"/>
      <c r="H66" s="280"/>
      <c r="I66" s="24">
        <f>SUM(H67:H70)</f>
        <v>0</v>
      </c>
      <c r="J66" s="25" t="e">
        <f>I66/$I$108</f>
        <v>#DIV/0!</v>
      </c>
      <c r="K66" s="43"/>
      <c r="L66" s="268"/>
      <c r="M66" s="143"/>
      <c r="N66" s="143"/>
    </row>
    <row r="67" spans="2:14" s="9" customFormat="1" ht="13" x14ac:dyDescent="0.25">
      <c r="B67" s="10"/>
      <c r="C67" s="246" t="s">
        <v>32</v>
      </c>
      <c r="D67" s="247" t="s">
        <v>233</v>
      </c>
      <c r="E67" s="248"/>
      <c r="F67" s="248"/>
      <c r="G67" s="248"/>
      <c r="H67" s="248"/>
      <c r="I67" s="249"/>
      <c r="J67" s="250"/>
      <c r="K67" s="43"/>
      <c r="L67" s="268"/>
      <c r="M67" s="143"/>
      <c r="N67" s="143"/>
    </row>
    <row r="68" spans="2:14" s="9" customFormat="1" ht="50.5" x14ac:dyDescent="0.25">
      <c r="B68" s="10"/>
      <c r="C68" s="256" t="s">
        <v>206</v>
      </c>
      <c r="D68" s="117" t="s">
        <v>204</v>
      </c>
      <c r="E68" s="118" t="s">
        <v>10</v>
      </c>
      <c r="F68" s="127">
        <v>550</v>
      </c>
      <c r="G68" s="136"/>
      <c r="H68" s="27">
        <f>F68*G68</f>
        <v>0</v>
      </c>
      <c r="I68" s="125"/>
      <c r="J68" s="234" t="e">
        <f>+H68/$I$108</f>
        <v>#DIV/0!</v>
      </c>
      <c r="K68" s="43"/>
      <c r="L68" s="268"/>
      <c r="M68" s="143"/>
      <c r="N68" s="143"/>
    </row>
    <row r="69" spans="2:14" s="9" customFormat="1" ht="68.5" customHeight="1" x14ac:dyDescent="0.25">
      <c r="B69" s="10"/>
      <c r="C69" s="256" t="s">
        <v>207</v>
      </c>
      <c r="D69" s="117" t="s">
        <v>203</v>
      </c>
      <c r="E69" s="118" t="s">
        <v>10</v>
      </c>
      <c r="F69" s="127">
        <v>155</v>
      </c>
      <c r="G69" s="122"/>
      <c r="H69" s="27">
        <f>F69*G69</f>
        <v>0</v>
      </c>
      <c r="I69" s="125"/>
      <c r="J69" s="234" t="e">
        <f>+H69/$I$108</f>
        <v>#DIV/0!</v>
      </c>
      <c r="K69" s="43"/>
      <c r="L69" s="268"/>
      <c r="M69" s="143"/>
      <c r="N69" s="143"/>
    </row>
    <row r="70" spans="2:14" s="9" customFormat="1" ht="63.5" thickBot="1" x14ac:dyDescent="0.3">
      <c r="B70" s="10"/>
      <c r="C70" s="256" t="s">
        <v>208</v>
      </c>
      <c r="D70" s="117" t="s">
        <v>205</v>
      </c>
      <c r="E70" s="118" t="s">
        <v>12</v>
      </c>
      <c r="F70" s="127">
        <v>1</v>
      </c>
      <c r="G70" s="260"/>
      <c r="H70" s="27">
        <f>F70*G70</f>
        <v>0</v>
      </c>
      <c r="I70" s="125"/>
      <c r="J70" s="234" t="e">
        <f>+H70/$I$108</f>
        <v>#DIV/0!</v>
      </c>
      <c r="K70" s="43"/>
      <c r="L70" s="268"/>
      <c r="M70" s="203"/>
      <c r="N70" s="203"/>
    </row>
    <row r="71" spans="2:14" s="9" customFormat="1" ht="13.5" thickBot="1" x14ac:dyDescent="0.3">
      <c r="B71" s="10"/>
      <c r="C71" s="253">
        <f>+C66+1</f>
        <v>6</v>
      </c>
      <c r="D71" s="278" t="s">
        <v>27</v>
      </c>
      <c r="E71" s="279"/>
      <c r="F71" s="279"/>
      <c r="G71" s="279"/>
      <c r="H71" s="280"/>
      <c r="I71" s="24">
        <f>SUM(H73:H82)</f>
        <v>0</v>
      </c>
      <c r="J71" s="25" t="e">
        <f>I71/$I$108</f>
        <v>#DIV/0!</v>
      </c>
      <c r="K71" s="43"/>
      <c r="L71" s="268"/>
      <c r="M71" s="143"/>
      <c r="N71" s="143"/>
    </row>
    <row r="72" spans="2:14" s="9" customFormat="1" ht="13" x14ac:dyDescent="0.25">
      <c r="B72" s="10"/>
      <c r="C72" s="187" t="s">
        <v>36</v>
      </c>
      <c r="D72" s="183" t="s">
        <v>234</v>
      </c>
      <c r="E72" s="184"/>
      <c r="F72" s="184"/>
      <c r="G72" s="184"/>
      <c r="H72" s="184"/>
      <c r="I72" s="185"/>
      <c r="J72" s="186"/>
      <c r="K72" s="43"/>
      <c r="L72" s="268"/>
      <c r="M72" s="143"/>
      <c r="N72" s="143"/>
    </row>
    <row r="73" spans="2:14" s="9" customFormat="1" ht="37.5" x14ac:dyDescent="0.25">
      <c r="B73" s="10"/>
      <c r="C73" s="256" t="s">
        <v>209</v>
      </c>
      <c r="D73" s="119" t="s">
        <v>129</v>
      </c>
      <c r="E73" s="124" t="s">
        <v>14</v>
      </c>
      <c r="F73" s="126">
        <v>1</v>
      </c>
      <c r="G73" s="125"/>
      <c r="H73" s="27">
        <f>F73*G73</f>
        <v>0</v>
      </c>
      <c r="I73" s="125"/>
      <c r="J73" s="234" t="e">
        <f t="shared" ref="J73:J82" si="20">+H73/$I$108</f>
        <v>#DIV/0!</v>
      </c>
      <c r="K73" s="43"/>
      <c r="L73" s="272"/>
      <c r="M73" s="143"/>
      <c r="N73" s="143"/>
    </row>
    <row r="74" spans="2:14" s="9" customFormat="1" ht="50" x14ac:dyDescent="0.25">
      <c r="B74" s="10"/>
      <c r="C74" s="256" t="s">
        <v>210</v>
      </c>
      <c r="D74" s="119" t="s">
        <v>130</v>
      </c>
      <c r="E74" s="124" t="s">
        <v>14</v>
      </c>
      <c r="F74" s="126">
        <v>1</v>
      </c>
      <c r="G74" s="125"/>
      <c r="H74" s="27">
        <f>F74*G74</f>
        <v>0</v>
      </c>
      <c r="I74" s="125"/>
      <c r="J74" s="234" t="e">
        <f t="shared" si="20"/>
        <v>#DIV/0!</v>
      </c>
      <c r="K74" s="43"/>
      <c r="L74" s="272"/>
      <c r="M74" s="143"/>
      <c r="N74" s="143"/>
    </row>
    <row r="75" spans="2:14" s="9" customFormat="1" ht="62.5" x14ac:dyDescent="0.25">
      <c r="B75" s="10"/>
      <c r="C75" s="256" t="s">
        <v>211</v>
      </c>
      <c r="D75" s="119" t="s">
        <v>133</v>
      </c>
      <c r="E75" s="38" t="s">
        <v>20</v>
      </c>
      <c r="F75" s="126">
        <v>15</v>
      </c>
      <c r="G75" s="125"/>
      <c r="H75" s="27">
        <f t="shared" ref="H75:H80" si="21">F75*G75</f>
        <v>0</v>
      </c>
      <c r="I75" s="125"/>
      <c r="J75" s="234" t="e">
        <f t="shared" si="20"/>
        <v>#DIV/0!</v>
      </c>
      <c r="K75" s="43"/>
      <c r="L75" s="268"/>
      <c r="M75" s="143"/>
      <c r="N75" s="143"/>
    </row>
    <row r="76" spans="2:14" s="9" customFormat="1" ht="50" x14ac:dyDescent="0.25">
      <c r="B76" s="10"/>
      <c r="C76" s="256" t="s">
        <v>212</v>
      </c>
      <c r="D76" s="119" t="s">
        <v>134</v>
      </c>
      <c r="E76" s="124" t="s">
        <v>20</v>
      </c>
      <c r="F76" s="126">
        <v>4</v>
      </c>
      <c r="G76" s="125"/>
      <c r="H76" s="27">
        <f t="shared" si="21"/>
        <v>0</v>
      </c>
      <c r="I76" s="125"/>
      <c r="J76" s="234" t="e">
        <f t="shared" si="20"/>
        <v>#DIV/0!</v>
      </c>
      <c r="K76" s="43"/>
      <c r="L76" s="272"/>
      <c r="M76" s="143"/>
      <c r="N76" s="143"/>
    </row>
    <row r="77" spans="2:14" s="9" customFormat="1" ht="50" x14ac:dyDescent="0.25">
      <c r="B77" s="10"/>
      <c r="C77" s="256" t="s">
        <v>213</v>
      </c>
      <c r="D77" s="119" t="s">
        <v>135</v>
      </c>
      <c r="E77" s="124" t="s">
        <v>20</v>
      </c>
      <c r="F77" s="126">
        <v>25</v>
      </c>
      <c r="G77" s="125"/>
      <c r="H77" s="27">
        <f t="shared" si="21"/>
        <v>0</v>
      </c>
      <c r="I77" s="125"/>
      <c r="J77" s="234" t="e">
        <f t="shared" si="20"/>
        <v>#DIV/0!</v>
      </c>
      <c r="K77" s="43"/>
      <c r="L77" s="272"/>
      <c r="M77" s="143"/>
      <c r="N77" s="143"/>
    </row>
    <row r="78" spans="2:14" s="9" customFormat="1" ht="50" x14ac:dyDescent="0.25">
      <c r="B78" s="10"/>
      <c r="C78" s="256" t="s">
        <v>214</v>
      </c>
      <c r="D78" s="119" t="s">
        <v>136</v>
      </c>
      <c r="E78" s="124" t="s">
        <v>20</v>
      </c>
      <c r="F78" s="126">
        <v>2</v>
      </c>
      <c r="G78" s="125"/>
      <c r="H78" s="27">
        <f t="shared" si="21"/>
        <v>0</v>
      </c>
      <c r="I78" s="125"/>
      <c r="J78" s="234" t="e">
        <f t="shared" si="20"/>
        <v>#DIV/0!</v>
      </c>
      <c r="K78" s="43"/>
      <c r="L78" s="272"/>
      <c r="M78" s="143"/>
      <c r="N78" s="143"/>
    </row>
    <row r="79" spans="2:14" s="9" customFormat="1" ht="62.5" x14ac:dyDescent="0.25">
      <c r="B79" s="10"/>
      <c r="C79" s="256" t="s">
        <v>215</v>
      </c>
      <c r="D79" s="119" t="s">
        <v>137</v>
      </c>
      <c r="E79" s="124" t="s">
        <v>20</v>
      </c>
      <c r="F79" s="126">
        <v>6</v>
      </c>
      <c r="G79" s="125"/>
      <c r="H79" s="27">
        <f t="shared" si="21"/>
        <v>0</v>
      </c>
      <c r="I79" s="125"/>
      <c r="J79" s="234" t="e">
        <f t="shared" si="20"/>
        <v>#DIV/0!</v>
      </c>
      <c r="K79" s="43"/>
      <c r="L79" s="272"/>
      <c r="M79" s="143"/>
      <c r="N79" s="143"/>
    </row>
    <row r="80" spans="2:14" s="9" customFormat="1" ht="50" x14ac:dyDescent="0.25">
      <c r="B80" s="10"/>
      <c r="C80" s="256" t="s">
        <v>216</v>
      </c>
      <c r="D80" s="119" t="s">
        <v>138</v>
      </c>
      <c r="E80" s="124" t="s">
        <v>20</v>
      </c>
      <c r="F80" s="126">
        <v>22</v>
      </c>
      <c r="G80" s="125"/>
      <c r="H80" s="27">
        <f t="shared" si="21"/>
        <v>0</v>
      </c>
      <c r="I80" s="125"/>
      <c r="J80" s="234" t="e">
        <f t="shared" si="20"/>
        <v>#DIV/0!</v>
      </c>
      <c r="K80" s="43"/>
      <c r="L80" s="272"/>
      <c r="M80" s="143"/>
      <c r="N80" s="143"/>
    </row>
    <row r="81" spans="2:14" s="9" customFormat="1" ht="25" x14ac:dyDescent="0.25">
      <c r="B81" s="10"/>
      <c r="C81" s="256" t="s">
        <v>217</v>
      </c>
      <c r="D81" s="119" t="s">
        <v>131</v>
      </c>
      <c r="E81" s="124" t="s">
        <v>20</v>
      </c>
      <c r="F81" s="126">
        <v>60</v>
      </c>
      <c r="G81" s="262"/>
      <c r="H81" s="27">
        <f t="shared" ref="H81" si="22">F81*G81</f>
        <v>0</v>
      </c>
      <c r="I81" s="125"/>
      <c r="J81" s="234" t="e">
        <f t="shared" si="20"/>
        <v>#DIV/0!</v>
      </c>
      <c r="K81" s="43"/>
      <c r="L81" s="272"/>
      <c r="M81" s="143"/>
      <c r="N81" s="143"/>
    </row>
    <row r="82" spans="2:14" s="9" customFormat="1" ht="25.5" thickBot="1" x14ac:dyDescent="0.3">
      <c r="B82" s="10"/>
      <c r="C82" s="256" t="s">
        <v>218</v>
      </c>
      <c r="D82" s="119" t="s">
        <v>132</v>
      </c>
      <c r="E82" s="124" t="s">
        <v>20</v>
      </c>
      <c r="F82" s="126">
        <v>60</v>
      </c>
      <c r="G82" s="262"/>
      <c r="H82" s="27">
        <f t="shared" ref="H82" si="23">F82*G82</f>
        <v>0</v>
      </c>
      <c r="I82" s="125"/>
      <c r="J82" s="234" t="e">
        <f t="shared" si="20"/>
        <v>#DIV/0!</v>
      </c>
      <c r="K82" s="43"/>
      <c r="L82" s="268"/>
      <c r="M82" s="143"/>
      <c r="N82" s="143"/>
    </row>
    <row r="83" spans="2:14" s="9" customFormat="1" ht="13.5" thickBot="1" x14ac:dyDescent="0.3">
      <c r="B83" s="10"/>
      <c r="C83" s="253">
        <f>+C71+1</f>
        <v>7</v>
      </c>
      <c r="D83" s="278" t="s">
        <v>31</v>
      </c>
      <c r="E83" s="279"/>
      <c r="F83" s="279"/>
      <c r="G83" s="279"/>
      <c r="H83" s="280"/>
      <c r="I83" s="24">
        <f>SUM(H85:H90)</f>
        <v>0</v>
      </c>
      <c r="J83" s="25" t="e">
        <f>I83/$I$108</f>
        <v>#DIV/0!</v>
      </c>
      <c r="K83" s="43"/>
      <c r="L83" s="268"/>
      <c r="M83" s="143"/>
      <c r="N83" s="143"/>
    </row>
    <row r="84" spans="2:14" s="9" customFormat="1" ht="13" x14ac:dyDescent="0.25">
      <c r="B84" s="10"/>
      <c r="C84" s="246" t="s">
        <v>38</v>
      </c>
      <c r="D84" s="247" t="s">
        <v>234</v>
      </c>
      <c r="E84" s="248"/>
      <c r="F84" s="248"/>
      <c r="G84" s="248"/>
      <c r="H84" s="248"/>
      <c r="I84" s="249"/>
      <c r="J84" s="250"/>
      <c r="K84" s="43"/>
      <c r="L84" s="268"/>
      <c r="M84" s="143"/>
      <c r="N84" s="143"/>
    </row>
    <row r="85" spans="2:14" s="9" customFormat="1" ht="25" x14ac:dyDescent="0.25">
      <c r="B85" s="10"/>
      <c r="C85" s="256" t="s">
        <v>219</v>
      </c>
      <c r="D85" s="117" t="s">
        <v>33</v>
      </c>
      <c r="E85" s="118" t="s">
        <v>14</v>
      </c>
      <c r="F85" s="127">
        <v>2</v>
      </c>
      <c r="G85" s="260"/>
      <c r="H85" s="27">
        <f>F85*G85</f>
        <v>0</v>
      </c>
      <c r="I85" s="125"/>
      <c r="J85" s="234" t="e">
        <f>+H85/$I$108</f>
        <v>#DIV/0!</v>
      </c>
      <c r="K85" s="43"/>
      <c r="L85" s="268"/>
      <c r="M85" s="143"/>
      <c r="N85" s="143"/>
    </row>
    <row r="86" spans="2:14" s="9" customFormat="1" ht="25" x14ac:dyDescent="0.25">
      <c r="B86" s="10"/>
      <c r="C86" s="256" t="s">
        <v>220</v>
      </c>
      <c r="D86" s="75" t="s">
        <v>34</v>
      </c>
      <c r="E86" s="118" t="s">
        <v>14</v>
      </c>
      <c r="F86" s="127">
        <v>3</v>
      </c>
      <c r="G86" s="260"/>
      <c r="H86" s="27">
        <f>F86*G86</f>
        <v>0</v>
      </c>
      <c r="I86" s="125"/>
      <c r="J86" s="234" t="e">
        <f>+H86/$I$108</f>
        <v>#DIV/0!</v>
      </c>
      <c r="K86" s="43"/>
      <c r="L86" s="268"/>
      <c r="M86" s="143"/>
      <c r="N86" s="143"/>
    </row>
    <row r="87" spans="2:14" s="9" customFormat="1" ht="37.5" x14ac:dyDescent="0.25">
      <c r="B87" s="10"/>
      <c r="C87" s="256" t="s">
        <v>221</v>
      </c>
      <c r="D87" s="119" t="s">
        <v>141</v>
      </c>
      <c r="E87" s="38" t="s">
        <v>14</v>
      </c>
      <c r="F87" s="126">
        <v>1</v>
      </c>
      <c r="G87" s="260"/>
      <c r="H87" s="27">
        <f>F87*G87</f>
        <v>0</v>
      </c>
      <c r="I87" s="125"/>
      <c r="J87" s="234" t="e">
        <f>+H87/$I$108</f>
        <v>#DIV/0!</v>
      </c>
      <c r="K87" s="43"/>
      <c r="L87" s="268"/>
      <c r="M87" s="143"/>
      <c r="N87" s="143"/>
    </row>
    <row r="88" spans="2:14" s="9" customFormat="1" ht="13" x14ac:dyDescent="0.25">
      <c r="B88" s="10"/>
      <c r="C88" s="246" t="s">
        <v>39</v>
      </c>
      <c r="D88" s="247" t="s">
        <v>229</v>
      </c>
      <c r="E88" s="248"/>
      <c r="F88" s="248"/>
      <c r="G88" s="248"/>
      <c r="H88" s="248"/>
      <c r="I88" s="249"/>
      <c r="J88" s="250"/>
      <c r="K88" s="43"/>
      <c r="L88" s="268"/>
      <c r="M88" s="143"/>
      <c r="N88" s="143"/>
    </row>
    <row r="89" spans="2:14" s="9" customFormat="1" ht="37.5" x14ac:dyDescent="0.25">
      <c r="B89" s="10"/>
      <c r="C89" s="256" t="s">
        <v>222</v>
      </c>
      <c r="D89" s="119" t="s">
        <v>140</v>
      </c>
      <c r="E89" s="38" t="s">
        <v>14</v>
      </c>
      <c r="F89" s="126">
        <v>1</v>
      </c>
      <c r="G89" s="260"/>
      <c r="H89" s="27">
        <f>F89*G89</f>
        <v>0</v>
      </c>
      <c r="I89" s="125"/>
      <c r="J89" s="234" t="e">
        <f>+H89/$I$108</f>
        <v>#DIV/0!</v>
      </c>
      <c r="K89" s="43"/>
      <c r="L89" s="268"/>
      <c r="M89" s="143"/>
      <c r="N89" s="143"/>
    </row>
    <row r="90" spans="2:14" s="9" customFormat="1" ht="25.5" thickBot="1" x14ac:dyDescent="0.3">
      <c r="B90" s="10"/>
      <c r="C90" s="256" t="s">
        <v>223</v>
      </c>
      <c r="D90" s="117" t="s">
        <v>139</v>
      </c>
      <c r="E90" s="118" t="s">
        <v>14</v>
      </c>
      <c r="F90" s="127">
        <v>1</v>
      </c>
      <c r="G90" s="260"/>
      <c r="H90" s="27">
        <f>F90*G90</f>
        <v>0</v>
      </c>
      <c r="I90" s="125"/>
      <c r="J90" s="234" t="e">
        <f>+H90/$I$108</f>
        <v>#DIV/0!</v>
      </c>
      <c r="K90" s="43"/>
      <c r="L90" s="268"/>
      <c r="M90" s="143"/>
      <c r="N90" s="143"/>
    </row>
    <row r="91" spans="2:14" s="9" customFormat="1" ht="13.5" thickBot="1" x14ac:dyDescent="0.3">
      <c r="B91" s="10"/>
      <c r="C91" s="253">
        <f>+C83+1</f>
        <v>8</v>
      </c>
      <c r="D91" s="278" t="s">
        <v>35</v>
      </c>
      <c r="E91" s="279"/>
      <c r="F91" s="279"/>
      <c r="G91" s="279"/>
      <c r="H91" s="280"/>
      <c r="I91" s="24">
        <f>SUM(H93:H99)</f>
        <v>0</v>
      </c>
      <c r="J91" s="25" t="e">
        <f>I91/$I$108</f>
        <v>#DIV/0!</v>
      </c>
      <c r="K91" s="43"/>
      <c r="L91" s="268"/>
      <c r="M91" s="143"/>
      <c r="N91" s="143"/>
    </row>
    <row r="92" spans="2:14" s="9" customFormat="1" ht="13" x14ac:dyDescent="0.25">
      <c r="B92" s="10"/>
      <c r="C92" s="246" t="s">
        <v>41</v>
      </c>
      <c r="D92" s="247" t="s">
        <v>236</v>
      </c>
      <c r="E92" s="248"/>
      <c r="F92" s="248"/>
      <c r="G92" s="248"/>
      <c r="H92" s="248"/>
      <c r="I92" s="249"/>
      <c r="J92" s="250"/>
      <c r="K92" s="43"/>
      <c r="L92" s="268"/>
      <c r="M92" s="143"/>
      <c r="N92" s="143"/>
    </row>
    <row r="93" spans="2:14" s="9" customFormat="1" ht="50" x14ac:dyDescent="0.25">
      <c r="B93" s="10"/>
      <c r="C93" s="256" t="s">
        <v>175</v>
      </c>
      <c r="D93" s="117" t="s">
        <v>142</v>
      </c>
      <c r="E93" s="118" t="s">
        <v>14</v>
      </c>
      <c r="F93" s="127">
        <v>1</v>
      </c>
      <c r="G93" s="260"/>
      <c r="H93" s="27">
        <f>F93*G93</f>
        <v>0</v>
      </c>
      <c r="I93" s="125"/>
      <c r="J93" s="234" t="e">
        <f>+H93/$I$108</f>
        <v>#DIV/0!</v>
      </c>
      <c r="K93" s="43"/>
      <c r="L93" s="143"/>
      <c r="M93" s="143"/>
      <c r="N93" s="143"/>
    </row>
    <row r="94" spans="2:14" s="9" customFormat="1" ht="50" x14ac:dyDescent="0.25">
      <c r="B94" s="10"/>
      <c r="C94" s="256" t="s">
        <v>176</v>
      </c>
      <c r="D94" s="117" t="s">
        <v>143</v>
      </c>
      <c r="E94" s="118" t="s">
        <v>14</v>
      </c>
      <c r="F94" s="139">
        <v>1</v>
      </c>
      <c r="G94" s="260"/>
      <c r="H94" s="27">
        <f>F94*G94</f>
        <v>0</v>
      </c>
      <c r="I94" s="125"/>
      <c r="J94" s="234" t="e">
        <f>+H94/$I$108</f>
        <v>#DIV/0!</v>
      </c>
      <c r="K94" s="43"/>
      <c r="L94" s="143"/>
      <c r="M94" s="143"/>
      <c r="N94" s="143"/>
    </row>
    <row r="95" spans="2:14" s="9" customFormat="1" ht="50" x14ac:dyDescent="0.25">
      <c r="B95" s="10"/>
      <c r="C95" s="256" t="s">
        <v>178</v>
      </c>
      <c r="D95" s="117" t="s">
        <v>145</v>
      </c>
      <c r="E95" s="118" t="s">
        <v>14</v>
      </c>
      <c r="F95" s="139">
        <v>2</v>
      </c>
      <c r="G95" s="260"/>
      <c r="H95" s="27">
        <f t="shared" ref="H95:H96" si="24">F95*G95</f>
        <v>0</v>
      </c>
      <c r="I95" s="125"/>
      <c r="J95" s="234" t="e">
        <f>+H95/$I$108</f>
        <v>#DIV/0!</v>
      </c>
      <c r="K95" s="43"/>
      <c r="L95" s="268"/>
      <c r="M95" s="143"/>
      <c r="N95" s="143"/>
    </row>
    <row r="96" spans="2:14" s="9" customFormat="1" ht="50" x14ac:dyDescent="0.25">
      <c r="B96" s="10"/>
      <c r="C96" s="256" t="s">
        <v>180</v>
      </c>
      <c r="D96" s="117" t="s">
        <v>146</v>
      </c>
      <c r="E96" s="118" t="s">
        <v>14</v>
      </c>
      <c r="F96" s="139">
        <v>1</v>
      </c>
      <c r="G96" s="260"/>
      <c r="H96" s="27">
        <f t="shared" si="24"/>
        <v>0</v>
      </c>
      <c r="I96" s="125"/>
      <c r="J96" s="234" t="e">
        <f>+H96/$I$108</f>
        <v>#DIV/0!</v>
      </c>
      <c r="K96" s="43"/>
      <c r="L96" s="268"/>
      <c r="M96" s="143"/>
      <c r="N96" s="143"/>
    </row>
    <row r="97" spans="2:14" s="9" customFormat="1" ht="50" x14ac:dyDescent="0.25">
      <c r="B97" s="10"/>
      <c r="C97" s="256" t="s">
        <v>182</v>
      </c>
      <c r="D97" s="117" t="s">
        <v>147</v>
      </c>
      <c r="E97" s="118" t="s">
        <v>14</v>
      </c>
      <c r="F97" s="139">
        <v>1</v>
      </c>
      <c r="G97" s="266"/>
      <c r="H97" s="27">
        <f>F97*G97</f>
        <v>0</v>
      </c>
      <c r="I97" s="125"/>
      <c r="J97" s="234" t="e">
        <f>+H97/$I$108</f>
        <v>#DIV/0!</v>
      </c>
      <c r="K97" s="43"/>
      <c r="L97" s="268"/>
      <c r="M97" s="143"/>
      <c r="N97" s="143"/>
    </row>
    <row r="98" spans="2:14" s="9" customFormat="1" ht="13" x14ac:dyDescent="0.25">
      <c r="B98" s="10"/>
      <c r="C98" s="246" t="s">
        <v>43</v>
      </c>
      <c r="D98" s="247" t="s">
        <v>229</v>
      </c>
      <c r="E98" s="248"/>
      <c r="F98" s="248"/>
      <c r="G98" s="248"/>
      <c r="H98" s="248"/>
      <c r="I98" s="249"/>
      <c r="J98" s="250"/>
      <c r="K98" s="43"/>
      <c r="L98" s="268"/>
      <c r="M98" s="143"/>
      <c r="N98" s="143"/>
    </row>
    <row r="99" spans="2:14" s="9" customFormat="1" ht="25.5" thickBot="1" x14ac:dyDescent="0.3">
      <c r="B99" s="10"/>
      <c r="C99" s="256" t="s">
        <v>224</v>
      </c>
      <c r="D99" s="117" t="s">
        <v>144</v>
      </c>
      <c r="E99" s="118" t="s">
        <v>14</v>
      </c>
      <c r="F99" s="139">
        <v>1</v>
      </c>
      <c r="G99" s="260"/>
      <c r="H99" s="27">
        <f>F99*G99</f>
        <v>0</v>
      </c>
      <c r="I99" s="125"/>
      <c r="J99" s="234" t="e">
        <f>+H99/$I$108</f>
        <v>#DIV/0!</v>
      </c>
      <c r="K99" s="43"/>
      <c r="L99" s="268"/>
      <c r="M99" s="143"/>
      <c r="N99" s="143"/>
    </row>
    <row r="100" spans="2:14" s="9" customFormat="1" ht="13.5" thickBot="1" x14ac:dyDescent="0.3">
      <c r="B100" s="10"/>
      <c r="C100" s="253">
        <f>+C91+1</f>
        <v>9</v>
      </c>
      <c r="D100" s="278" t="s">
        <v>40</v>
      </c>
      <c r="E100" s="279"/>
      <c r="F100" s="279"/>
      <c r="G100" s="279"/>
      <c r="H100" s="280"/>
      <c r="I100" s="24">
        <f>SUM(H101:H103)</f>
        <v>0</v>
      </c>
      <c r="J100" s="25" t="e">
        <f>I100/$I$108</f>
        <v>#DIV/0!</v>
      </c>
      <c r="K100" s="43"/>
      <c r="L100" s="268"/>
      <c r="M100" s="143"/>
      <c r="N100" s="143"/>
    </row>
    <row r="101" spans="2:14" s="265" customFormat="1" ht="62.5" x14ac:dyDescent="0.25">
      <c r="B101" s="255"/>
      <c r="C101" s="256" t="s">
        <v>47</v>
      </c>
      <c r="D101" s="257" t="s">
        <v>42</v>
      </c>
      <c r="E101" s="258" t="s">
        <v>20</v>
      </c>
      <c r="F101" s="259">
        <v>18</v>
      </c>
      <c r="G101" s="260"/>
      <c r="H101" s="261">
        <f t="shared" ref="H101:H103" si="25">F101*G101</f>
        <v>0</v>
      </c>
      <c r="I101" s="262"/>
      <c r="J101" s="263" t="e">
        <f>+H101/$I$108</f>
        <v>#DIV/0!</v>
      </c>
      <c r="K101" s="264"/>
      <c r="L101" s="273"/>
      <c r="M101" s="203"/>
      <c r="N101" s="203"/>
    </row>
    <row r="102" spans="2:14" s="265" customFormat="1" ht="25" x14ac:dyDescent="0.25">
      <c r="B102" s="255"/>
      <c r="C102" s="256" t="s">
        <v>50</v>
      </c>
      <c r="D102" s="257" t="s">
        <v>44</v>
      </c>
      <c r="E102" s="258" t="s">
        <v>12</v>
      </c>
      <c r="F102" s="259">
        <v>1</v>
      </c>
      <c r="G102" s="260"/>
      <c r="H102" s="261">
        <f t="shared" si="25"/>
        <v>0</v>
      </c>
      <c r="I102" s="262"/>
      <c r="J102" s="263" t="e">
        <f>+H102/$I$108</f>
        <v>#DIV/0!</v>
      </c>
      <c r="K102" s="264"/>
      <c r="L102" s="273"/>
      <c r="M102" s="203"/>
      <c r="N102" s="203"/>
    </row>
    <row r="103" spans="2:14" s="265" customFormat="1" ht="75.5" thickBot="1" x14ac:dyDescent="0.3">
      <c r="B103" s="255"/>
      <c r="C103" s="256" t="s">
        <v>225</v>
      </c>
      <c r="D103" s="257" t="s">
        <v>45</v>
      </c>
      <c r="E103" s="258" t="s">
        <v>12</v>
      </c>
      <c r="F103" s="259">
        <v>1</v>
      </c>
      <c r="G103" s="260"/>
      <c r="H103" s="261">
        <f t="shared" si="25"/>
        <v>0</v>
      </c>
      <c r="I103" s="262"/>
      <c r="J103" s="263" t="e">
        <f>+H103/$I$108</f>
        <v>#DIV/0!</v>
      </c>
      <c r="K103" s="264"/>
      <c r="L103" s="273"/>
      <c r="M103" s="203"/>
      <c r="N103" s="203"/>
    </row>
    <row r="104" spans="2:14" s="9" customFormat="1" ht="13.5" thickBot="1" x14ac:dyDescent="0.3">
      <c r="B104" s="10"/>
      <c r="C104" s="253">
        <f>+C100+1</f>
        <v>10</v>
      </c>
      <c r="D104" s="278" t="s">
        <v>46</v>
      </c>
      <c r="E104" s="279"/>
      <c r="F104" s="279"/>
      <c r="G104" s="279"/>
      <c r="H104" s="280"/>
      <c r="I104" s="24">
        <f>SUM(H105:H106)</f>
        <v>0</v>
      </c>
      <c r="J104" s="25" t="e">
        <f>I104/$I$108</f>
        <v>#DIV/0!</v>
      </c>
      <c r="K104" s="43"/>
      <c r="L104" s="268"/>
      <c r="M104" s="143"/>
      <c r="N104" s="143"/>
    </row>
    <row r="105" spans="2:14" s="9" customFormat="1" x14ac:dyDescent="0.25">
      <c r="B105" s="10"/>
      <c r="C105" s="123" t="s">
        <v>68</v>
      </c>
      <c r="D105" s="119" t="s">
        <v>48</v>
      </c>
      <c r="E105" s="118" t="s">
        <v>49</v>
      </c>
      <c r="F105" s="127">
        <v>4</v>
      </c>
      <c r="G105" s="122"/>
      <c r="H105" s="128">
        <f>F105*G105</f>
        <v>0</v>
      </c>
      <c r="I105" s="125"/>
      <c r="J105" s="234" t="e">
        <f>+H105/$I$108</f>
        <v>#DIV/0!</v>
      </c>
      <c r="K105" s="43"/>
      <c r="L105" s="268"/>
      <c r="M105" s="143"/>
      <c r="N105" s="143"/>
    </row>
    <row r="106" spans="2:14" s="9" customFormat="1" x14ac:dyDescent="0.25">
      <c r="B106" s="10"/>
      <c r="C106" s="123" t="s">
        <v>70</v>
      </c>
      <c r="D106" s="119" t="s">
        <v>51</v>
      </c>
      <c r="E106" s="118" t="s">
        <v>10</v>
      </c>
      <c r="F106" s="127">
        <f>F12</f>
        <v>1039</v>
      </c>
      <c r="G106" s="122"/>
      <c r="H106" s="128">
        <f>F106*G106</f>
        <v>0</v>
      </c>
      <c r="I106" s="125"/>
      <c r="J106" s="234" t="e">
        <f>+H106/$I$108</f>
        <v>#DIV/0!</v>
      </c>
      <c r="K106" s="43"/>
      <c r="L106" s="268"/>
      <c r="M106" s="143"/>
      <c r="N106" s="143"/>
    </row>
    <row r="107" spans="2:14" s="9" customFormat="1" ht="13" thickBot="1" x14ac:dyDescent="0.3">
      <c r="B107" s="10"/>
      <c r="D107" s="28"/>
      <c r="E107" s="40"/>
      <c r="F107" s="41"/>
      <c r="G107" s="42"/>
      <c r="H107" s="48"/>
      <c r="I107" s="33"/>
      <c r="J107" s="39"/>
      <c r="K107" s="43"/>
      <c r="L107" s="268"/>
      <c r="M107" s="143"/>
      <c r="N107" s="143"/>
    </row>
    <row r="108" spans="2:14" s="9" customFormat="1" ht="16" thickBot="1" x14ac:dyDescent="0.3">
      <c r="B108" s="10"/>
      <c r="C108" s="301" t="s">
        <v>52</v>
      </c>
      <c r="D108" s="302"/>
      <c r="E108" s="302"/>
      <c r="F108" s="302"/>
      <c r="G108" s="302"/>
      <c r="H108" s="303"/>
      <c r="I108" s="30">
        <f>SUM(I11:I106)</f>
        <v>0</v>
      </c>
      <c r="J108" s="31" t="e">
        <f>+I108/$I$108</f>
        <v>#DIV/0!</v>
      </c>
      <c r="K108" s="43"/>
      <c r="L108" s="268"/>
      <c r="M108" s="143"/>
      <c r="N108" s="143"/>
    </row>
    <row r="109" spans="2:14" s="9" customFormat="1" ht="16" thickBot="1" x14ac:dyDescent="0.3">
      <c r="B109" s="10"/>
      <c r="C109" s="45"/>
      <c r="D109" s="45"/>
      <c r="E109" s="45"/>
      <c r="F109" s="45"/>
      <c r="G109" s="45"/>
      <c r="H109" s="45"/>
      <c r="I109" s="46"/>
      <c r="J109" s="47"/>
      <c r="K109" s="43"/>
      <c r="L109" s="268"/>
      <c r="M109" s="143"/>
      <c r="N109" s="143"/>
    </row>
    <row r="110" spans="2:14" s="9" customFormat="1" ht="12.75" customHeight="1" thickBot="1" x14ac:dyDescent="0.3">
      <c r="B110" s="10"/>
      <c r="C110" s="129" t="s">
        <v>53</v>
      </c>
      <c r="D110" s="50" t="s">
        <v>52</v>
      </c>
      <c r="E110" s="51"/>
      <c r="F110" s="51"/>
      <c r="G110" s="51"/>
      <c r="H110" s="52"/>
      <c r="I110" s="53">
        <f>+I108</f>
        <v>0</v>
      </c>
      <c r="J110" s="32"/>
      <c r="K110" s="43"/>
      <c r="L110" s="268"/>
      <c r="M110" s="143"/>
      <c r="N110" s="143"/>
    </row>
    <row r="111" spans="2:14" s="9" customFormat="1" ht="12.75" customHeight="1" thickBot="1" x14ac:dyDescent="0.3">
      <c r="B111" s="10"/>
      <c r="C111" s="130"/>
      <c r="D111" s="54" t="s">
        <v>54</v>
      </c>
      <c r="E111" s="55" t="s">
        <v>55</v>
      </c>
      <c r="F111" s="56"/>
      <c r="G111" s="309"/>
      <c r="H111" s="310"/>
      <c r="I111" s="57">
        <f>I110*$F$111%</f>
        <v>0</v>
      </c>
      <c r="J111" s="32"/>
      <c r="K111" s="43"/>
      <c r="L111" s="268"/>
      <c r="M111" s="143"/>
      <c r="N111" s="143"/>
    </row>
    <row r="112" spans="2:14" s="9" customFormat="1" ht="12.75" customHeight="1" thickBot="1" x14ac:dyDescent="0.3">
      <c r="B112" s="10"/>
      <c r="C112" s="129" t="s">
        <v>56</v>
      </c>
      <c r="D112" s="294" t="s">
        <v>57</v>
      </c>
      <c r="E112" s="297"/>
      <c r="F112" s="297"/>
      <c r="G112" s="297"/>
      <c r="H112" s="297"/>
      <c r="I112" s="53">
        <f>SUM(I110:I111)</f>
        <v>0</v>
      </c>
      <c r="J112" s="32"/>
      <c r="K112" s="43"/>
      <c r="L112" s="268"/>
      <c r="M112" s="143"/>
      <c r="N112" s="143"/>
    </row>
    <row r="113" spans="2:14" s="9" customFormat="1" ht="12.75" customHeight="1" x14ac:dyDescent="0.25">
      <c r="B113" s="10"/>
      <c r="C113" s="130"/>
      <c r="D113" s="54" t="s">
        <v>58</v>
      </c>
      <c r="E113" s="58" t="s">
        <v>55</v>
      </c>
      <c r="F113" s="59"/>
      <c r="G113" s="311"/>
      <c r="H113" s="312"/>
      <c r="I113" s="60">
        <f>I112*$F$113%</f>
        <v>0</v>
      </c>
      <c r="J113" s="32"/>
      <c r="K113" s="43"/>
      <c r="L113" s="268"/>
      <c r="M113" s="143"/>
      <c r="N113" s="143"/>
    </row>
    <row r="114" spans="2:14" s="9" customFormat="1" ht="12.75" customHeight="1" thickBot="1" x14ac:dyDescent="0.3">
      <c r="B114" s="10"/>
      <c r="C114" s="130"/>
      <c r="D114" s="131" t="s">
        <v>59</v>
      </c>
      <c r="E114" s="132" t="s">
        <v>55</v>
      </c>
      <c r="F114" s="133"/>
      <c r="G114" s="313"/>
      <c r="H114" s="314"/>
      <c r="I114" s="134">
        <f>I112*$F$114%</f>
        <v>0</v>
      </c>
      <c r="J114" s="32"/>
      <c r="K114" s="43"/>
      <c r="L114" s="268"/>
      <c r="M114" s="143"/>
      <c r="N114" s="143"/>
    </row>
    <row r="115" spans="2:14" s="9" customFormat="1" ht="12.75" customHeight="1" thickBot="1" x14ac:dyDescent="0.3">
      <c r="B115" s="10"/>
      <c r="C115" s="129" t="s">
        <v>60</v>
      </c>
      <c r="D115" s="294" t="s">
        <v>61</v>
      </c>
      <c r="E115" s="297"/>
      <c r="F115" s="297"/>
      <c r="G115" s="297"/>
      <c r="H115" s="61"/>
      <c r="I115" s="53">
        <f>SUM(I112:I114)</f>
        <v>0</v>
      </c>
      <c r="J115" s="32"/>
      <c r="K115" s="43"/>
      <c r="L115" s="268"/>
      <c r="M115" s="143"/>
      <c r="N115" s="143"/>
    </row>
    <row r="116" spans="2:14" s="9" customFormat="1" ht="12.75" customHeight="1" thickBot="1" x14ac:dyDescent="0.3">
      <c r="B116" s="10"/>
      <c r="C116" s="135"/>
      <c r="D116" s="73" t="s">
        <v>62</v>
      </c>
      <c r="E116" s="55" t="s">
        <v>55</v>
      </c>
      <c r="F116" s="56"/>
      <c r="G116" s="309"/>
      <c r="H116" s="310"/>
      <c r="I116" s="60">
        <f>I115*$F$116%</f>
        <v>0</v>
      </c>
      <c r="J116" s="32"/>
      <c r="K116" s="43"/>
      <c r="L116" s="268"/>
      <c r="M116" s="143"/>
      <c r="N116" s="143"/>
    </row>
    <row r="117" spans="2:14" s="9" customFormat="1" ht="12.75" customHeight="1" thickBot="1" x14ac:dyDescent="0.3">
      <c r="B117" s="10"/>
      <c r="C117" s="129" t="s">
        <v>63</v>
      </c>
      <c r="D117" s="294" t="s">
        <v>64</v>
      </c>
      <c r="E117" s="295"/>
      <c r="F117" s="295"/>
      <c r="G117" s="295"/>
      <c r="H117" s="296"/>
      <c r="I117" s="30">
        <f>SUM(I115+I116)</f>
        <v>0</v>
      </c>
      <c r="J117" s="32"/>
      <c r="K117" s="43"/>
      <c r="L117" s="268"/>
      <c r="M117" s="143"/>
      <c r="N117" s="143"/>
    </row>
    <row r="118" spans="2:14" s="9" customFormat="1" ht="12.75" customHeight="1" thickBot="1" x14ac:dyDescent="0.3">
      <c r="B118" s="10"/>
      <c r="C118" s="49"/>
      <c r="D118" s="62"/>
      <c r="E118" s="37"/>
      <c r="F118" s="37"/>
      <c r="G118" s="33"/>
      <c r="H118" s="33"/>
      <c r="I118" s="63"/>
      <c r="J118" s="32"/>
      <c r="K118" s="43"/>
      <c r="L118" s="268"/>
      <c r="M118" s="143"/>
      <c r="N118" s="143"/>
    </row>
    <row r="119" spans="2:14" s="9" customFormat="1" ht="12.75" customHeight="1" thickBot="1" x14ac:dyDescent="0.3">
      <c r="B119" s="10"/>
      <c r="C119" s="49"/>
      <c r="D119" s="294" t="s">
        <v>65</v>
      </c>
      <c r="E119" s="297"/>
      <c r="F119" s="297"/>
      <c r="G119" s="297"/>
      <c r="H119" s="298"/>
      <c r="I119" s="64" t="e">
        <f>+I117/I110</f>
        <v>#DIV/0!</v>
      </c>
      <c r="J119" s="32"/>
      <c r="K119" s="43"/>
      <c r="L119" s="268"/>
      <c r="M119" s="143"/>
      <c r="N119" s="143"/>
    </row>
    <row r="120" spans="2:14" s="9" customFormat="1" ht="12.75" customHeight="1" thickBot="1" x14ac:dyDescent="0.3">
      <c r="B120" s="10"/>
      <c r="C120" s="49"/>
      <c r="D120" s="76"/>
      <c r="E120" s="74"/>
      <c r="F120" s="74"/>
      <c r="G120" s="74"/>
      <c r="H120" s="74"/>
      <c r="I120" s="77"/>
      <c r="J120" s="32"/>
      <c r="K120" s="43"/>
      <c r="L120" s="268"/>
      <c r="M120" s="143"/>
      <c r="N120" s="143"/>
    </row>
    <row r="121" spans="2:14" s="9" customFormat="1" ht="12.75" customHeight="1" thickBot="1" x14ac:dyDescent="0.3">
      <c r="B121" s="10"/>
      <c r="C121" s="301" t="s">
        <v>66</v>
      </c>
      <c r="D121" s="302"/>
      <c r="E121" s="302"/>
      <c r="F121" s="302"/>
      <c r="G121" s="302"/>
      <c r="H121" s="303"/>
      <c r="I121" s="304" t="e">
        <f>I108*I119</f>
        <v>#DIV/0!</v>
      </c>
      <c r="J121" s="305"/>
      <c r="K121" s="43"/>
      <c r="L121" s="268"/>
      <c r="M121" s="143"/>
      <c r="N121" s="143"/>
    </row>
    <row r="122" spans="2:14" s="9" customFormat="1" ht="12.75" customHeight="1" thickBot="1" x14ac:dyDescent="0.3">
      <c r="B122" s="10"/>
      <c r="C122" s="299"/>
      <c r="D122" s="299"/>
      <c r="E122" s="300"/>
      <c r="F122" s="300"/>
      <c r="G122" s="300"/>
      <c r="H122" s="300"/>
      <c r="I122" s="300"/>
      <c r="J122" s="299"/>
      <c r="K122" s="11"/>
      <c r="L122" s="268"/>
      <c r="M122" s="143"/>
      <c r="N122" s="143"/>
    </row>
    <row r="123" spans="2:14" s="9" customFormat="1" ht="12.75" customHeight="1" thickBot="1" x14ac:dyDescent="0.3">
      <c r="B123" s="10"/>
      <c r="C123" s="29">
        <v>11</v>
      </c>
      <c r="D123" s="278" t="s">
        <v>67</v>
      </c>
      <c r="E123" s="279"/>
      <c r="F123" s="279"/>
      <c r="G123" s="279"/>
      <c r="H123" s="280"/>
      <c r="I123" s="65">
        <f>SUM(H124:H126)</f>
        <v>0</v>
      </c>
      <c r="J123" s="66"/>
      <c r="K123" s="43"/>
      <c r="L123" s="268"/>
      <c r="M123" s="143"/>
      <c r="N123" s="143"/>
    </row>
    <row r="124" spans="2:14" s="9" customFormat="1" ht="12.75" customHeight="1" x14ac:dyDescent="0.25">
      <c r="B124" s="10"/>
      <c r="C124" s="123" t="s">
        <v>237</v>
      </c>
      <c r="D124" s="140" t="s">
        <v>69</v>
      </c>
      <c r="E124" s="38" t="s">
        <v>49</v>
      </c>
      <c r="F124" s="126">
        <v>4</v>
      </c>
      <c r="G124" s="136"/>
      <c r="H124" s="137">
        <f>F124*G124</f>
        <v>0</v>
      </c>
      <c r="I124" s="141"/>
      <c r="J124" s="32"/>
      <c r="K124" s="43"/>
      <c r="L124" s="268"/>
      <c r="M124" s="143"/>
      <c r="N124" s="143"/>
    </row>
    <row r="125" spans="2:14" s="9" customFormat="1" ht="12.75" customHeight="1" x14ac:dyDescent="0.25">
      <c r="B125" s="10"/>
      <c r="C125" s="123" t="s">
        <v>238</v>
      </c>
      <c r="D125" s="138" t="s">
        <v>71</v>
      </c>
      <c r="E125" s="38" t="s">
        <v>49</v>
      </c>
      <c r="F125" s="126">
        <v>4</v>
      </c>
      <c r="G125" s="136"/>
      <c r="H125" s="137">
        <f>F125*G125</f>
        <v>0</v>
      </c>
      <c r="I125" s="122"/>
      <c r="J125" s="32"/>
      <c r="K125" s="43"/>
      <c r="L125" s="268"/>
      <c r="M125" s="143"/>
      <c r="N125" s="143"/>
    </row>
    <row r="126" spans="2:14" s="9" customFormat="1" ht="12.75" customHeight="1" x14ac:dyDescent="0.25">
      <c r="B126" s="10"/>
      <c r="C126" s="123" t="s">
        <v>239</v>
      </c>
      <c r="D126" s="138" t="s">
        <v>72</v>
      </c>
      <c r="E126" s="38" t="s">
        <v>49</v>
      </c>
      <c r="F126" s="126">
        <v>4</v>
      </c>
      <c r="G126" s="122"/>
      <c r="H126" s="137">
        <f>F126*G126</f>
        <v>0</v>
      </c>
      <c r="I126" s="122"/>
      <c r="J126" s="32"/>
      <c r="K126" s="43"/>
      <c r="L126" s="268"/>
      <c r="M126" s="143"/>
      <c r="N126" s="143"/>
    </row>
    <row r="127" spans="2:14" s="9" customFormat="1" ht="12.75" customHeight="1" thickBot="1" x14ac:dyDescent="0.3">
      <c r="B127" s="10"/>
      <c r="C127" s="72"/>
      <c r="D127" s="72"/>
      <c r="E127" s="67"/>
      <c r="F127" s="68"/>
      <c r="G127" s="68"/>
      <c r="H127" s="33"/>
      <c r="I127" s="33"/>
      <c r="J127" s="33"/>
      <c r="K127" s="11"/>
      <c r="L127" s="268"/>
      <c r="M127" s="143"/>
      <c r="N127" s="143"/>
    </row>
    <row r="128" spans="2:14" s="9" customFormat="1" ht="23.25" customHeight="1" thickBot="1" x14ac:dyDescent="0.3">
      <c r="B128" s="10"/>
      <c r="C128" s="301" t="s">
        <v>73</v>
      </c>
      <c r="D128" s="302"/>
      <c r="E128" s="302"/>
      <c r="F128" s="302"/>
      <c r="G128" s="302"/>
      <c r="H128" s="303"/>
      <c r="I128" s="304" t="e">
        <f>+I121+I123</f>
        <v>#DIV/0!</v>
      </c>
      <c r="J128" s="305"/>
      <c r="K128" s="11"/>
      <c r="L128" s="268"/>
      <c r="M128" s="143"/>
      <c r="N128" s="143"/>
    </row>
    <row r="129" spans="2:14" s="9" customFormat="1" ht="13" thickBot="1" x14ac:dyDescent="0.3">
      <c r="B129" s="34"/>
      <c r="C129" s="308"/>
      <c r="D129" s="308"/>
      <c r="E129" s="308"/>
      <c r="F129" s="308"/>
      <c r="G129" s="308"/>
      <c r="H129" s="308"/>
      <c r="I129" s="308"/>
      <c r="J129" s="308"/>
      <c r="K129" s="71"/>
      <c r="L129" s="274"/>
      <c r="M129" s="148"/>
      <c r="N129" s="143"/>
    </row>
    <row r="130" spans="2:14" s="9" customFormat="1" ht="13" x14ac:dyDescent="0.25">
      <c r="C130" s="35"/>
      <c r="D130" s="35"/>
      <c r="E130" s="35"/>
      <c r="F130" s="35"/>
      <c r="G130" s="35"/>
      <c r="H130" s="36"/>
      <c r="I130" s="36"/>
      <c r="J130" s="36"/>
      <c r="K130" s="32"/>
      <c r="L130" s="268"/>
      <c r="M130" s="143"/>
      <c r="N130" s="143"/>
    </row>
    <row r="131" spans="2:14" s="9" customFormat="1" ht="13" x14ac:dyDescent="0.25">
      <c r="C131" s="208" t="s">
        <v>74</v>
      </c>
      <c r="D131" s="209"/>
      <c r="E131" s="209"/>
      <c r="F131" s="209"/>
      <c r="G131" s="209"/>
      <c r="H131" s="210"/>
      <c r="I131" s="211" t="s">
        <v>75</v>
      </c>
      <c r="J131" s="211" t="s">
        <v>241</v>
      </c>
      <c r="K131" s="32"/>
      <c r="L131" s="268"/>
      <c r="M131" s="143"/>
      <c r="N131" s="143"/>
    </row>
    <row r="132" spans="2:14" s="9" customFormat="1" ht="13" x14ac:dyDescent="0.25">
      <c r="C132" s="212">
        <f>+C11</f>
        <v>1</v>
      </c>
      <c r="D132" s="213" t="str">
        <f t="shared" ref="D132:D141" si="26">+VLOOKUP(C132,$C$11:$J$107,2,0)</f>
        <v>TAREAS PRELIMINARES</v>
      </c>
      <c r="E132" s="209"/>
      <c r="F132" s="209"/>
      <c r="G132" s="209"/>
      <c r="H132" s="214"/>
      <c r="I132" s="215" t="e">
        <f>+I11*$I$119</f>
        <v>#DIV/0!</v>
      </c>
      <c r="J132" s="216" t="e">
        <f>+I132/$I$128</f>
        <v>#DIV/0!</v>
      </c>
      <c r="K132" s="32"/>
      <c r="L132" s="268"/>
      <c r="M132" s="143"/>
      <c r="N132" s="143"/>
    </row>
    <row r="133" spans="2:14" s="9" customFormat="1" ht="13" x14ac:dyDescent="0.25">
      <c r="C133" s="212">
        <f>+C16</f>
        <v>2</v>
      </c>
      <c r="D133" s="213" t="str">
        <f t="shared" si="26"/>
        <v>DEMOLICIONES Y RETIROS</v>
      </c>
      <c r="E133" s="217"/>
      <c r="F133" s="218"/>
      <c r="G133" s="218"/>
      <c r="H133" s="219"/>
      <c r="I133" s="215" t="e">
        <f>+I16*$I$119</f>
        <v>#DIV/0!</v>
      </c>
      <c r="J133" s="216" t="e">
        <f t="shared" ref="J133:J140" si="27">+I133/$I$128</f>
        <v>#DIV/0!</v>
      </c>
      <c r="K133" s="32"/>
      <c r="L133" s="268"/>
      <c r="M133" s="143"/>
      <c r="N133" s="143"/>
    </row>
    <row r="134" spans="2:14" ht="13" x14ac:dyDescent="0.25">
      <c r="C134" s="208">
        <f>+C36</f>
        <v>3</v>
      </c>
      <c r="D134" s="213" t="str">
        <f t="shared" si="26"/>
        <v>ALBAÑILERIA</v>
      </c>
      <c r="E134" s="217"/>
      <c r="F134" s="218"/>
      <c r="G134" s="218"/>
      <c r="H134" s="219"/>
      <c r="I134" s="215" t="e">
        <f>+I36*$I$119</f>
        <v>#DIV/0!</v>
      </c>
      <c r="J134" s="216" t="e">
        <f t="shared" si="27"/>
        <v>#DIV/0!</v>
      </c>
      <c r="L134" s="274"/>
    </row>
    <row r="135" spans="2:14" ht="13" x14ac:dyDescent="0.25">
      <c r="C135" s="212">
        <v>4</v>
      </c>
      <c r="D135" s="213" t="str">
        <f t="shared" si="26"/>
        <v>IMPERMEABILIZACIÓN</v>
      </c>
      <c r="E135" s="217"/>
      <c r="F135" s="218"/>
      <c r="G135" s="218"/>
      <c r="H135" s="219"/>
      <c r="I135" s="215" t="e">
        <f>I46*$I$119</f>
        <v>#DIV/0!</v>
      </c>
      <c r="J135" s="216" t="e">
        <f t="shared" si="27"/>
        <v>#DIV/0!</v>
      </c>
      <c r="L135" s="274"/>
    </row>
    <row r="136" spans="2:14" ht="13" x14ac:dyDescent="0.3">
      <c r="C136" s="212">
        <v>5</v>
      </c>
      <c r="D136" s="220" t="str">
        <f t="shared" si="26"/>
        <v>PINTURAS</v>
      </c>
      <c r="E136" s="221"/>
      <c r="F136" s="222"/>
      <c r="G136" s="222"/>
      <c r="H136" s="223"/>
      <c r="I136" s="215" t="e">
        <f>I66*$I$119</f>
        <v>#DIV/0!</v>
      </c>
      <c r="J136" s="216" t="e">
        <f t="shared" si="27"/>
        <v>#DIV/0!</v>
      </c>
      <c r="L136" s="274"/>
    </row>
    <row r="137" spans="2:14" ht="13" x14ac:dyDescent="0.3">
      <c r="C137" s="212">
        <f>C71</f>
        <v>6</v>
      </c>
      <c r="D137" s="220" t="str">
        <f t="shared" si="26"/>
        <v>INSTALACION DE AGUA</v>
      </c>
      <c r="E137" s="221"/>
      <c r="F137" s="222"/>
      <c r="G137" s="222"/>
      <c r="H137" s="223"/>
      <c r="I137" s="215" t="e">
        <f>I71*$I$119</f>
        <v>#DIV/0!</v>
      </c>
      <c r="J137" s="216" t="e">
        <f t="shared" si="27"/>
        <v>#DIV/0!</v>
      </c>
      <c r="L137" s="274"/>
    </row>
    <row r="138" spans="2:14" ht="13" x14ac:dyDescent="0.3">
      <c r="C138" s="212">
        <f>C83</f>
        <v>7</v>
      </c>
      <c r="D138" s="220" t="str">
        <f t="shared" si="26"/>
        <v>EQUIPAMIENTO</v>
      </c>
      <c r="E138" s="221"/>
      <c r="F138" s="222"/>
      <c r="G138" s="222"/>
      <c r="H138" s="223"/>
      <c r="I138" s="215" t="e">
        <f>I83*$I$119</f>
        <v>#DIV/0!</v>
      </c>
      <c r="J138" s="216" t="e">
        <f t="shared" si="27"/>
        <v>#DIV/0!</v>
      </c>
      <c r="L138" s="274"/>
    </row>
    <row r="139" spans="2:14" ht="13" x14ac:dyDescent="0.3">
      <c r="C139" s="212">
        <f>C91</f>
        <v>8</v>
      </c>
      <c r="D139" s="220" t="str">
        <f t="shared" si="26"/>
        <v>HERRERIA</v>
      </c>
      <c r="E139" s="221"/>
      <c r="F139" s="222"/>
      <c r="G139" s="222"/>
      <c r="H139" s="223"/>
      <c r="I139" s="215" t="e">
        <f>I91*$I$119</f>
        <v>#DIV/0!</v>
      </c>
      <c r="J139" s="216" t="e">
        <f t="shared" si="27"/>
        <v>#DIV/0!</v>
      </c>
      <c r="L139" s="274"/>
    </row>
    <row r="140" spans="2:14" ht="13" x14ac:dyDescent="0.3">
      <c r="C140" s="212">
        <f>C100</f>
        <v>9</v>
      </c>
      <c r="D140" s="220" t="str">
        <f t="shared" si="26"/>
        <v>INSTALACION ELECTRICA</v>
      </c>
      <c r="E140" s="221"/>
      <c r="F140" s="222"/>
      <c r="G140" s="222"/>
      <c r="H140" s="223"/>
      <c r="I140" s="215" t="e">
        <f>I100*$I$119</f>
        <v>#DIV/0!</v>
      </c>
      <c r="J140" s="216" t="e">
        <f t="shared" si="27"/>
        <v>#DIV/0!</v>
      </c>
      <c r="L140" s="274"/>
    </row>
    <row r="141" spans="2:14" ht="13" x14ac:dyDescent="0.3">
      <c r="C141" s="212">
        <f>C104</f>
        <v>10</v>
      </c>
      <c r="D141" s="220" t="str">
        <f t="shared" si="26"/>
        <v>LIMPIEZA</v>
      </c>
      <c r="E141" s="221"/>
      <c r="F141" s="222"/>
      <c r="G141" s="222"/>
      <c r="H141" s="223"/>
      <c r="I141" s="215" t="e">
        <f>I104*$I$119</f>
        <v>#DIV/0!</v>
      </c>
      <c r="J141" s="216" t="e">
        <f>+I141/$I$128</f>
        <v>#DIV/0!</v>
      </c>
      <c r="L141" s="274"/>
    </row>
    <row r="142" spans="2:14" ht="13" x14ac:dyDescent="0.3">
      <c r="C142" s="224"/>
      <c r="D142" s="306" t="s">
        <v>76</v>
      </c>
      <c r="E142" s="307"/>
      <c r="F142" s="307"/>
      <c r="G142" s="307"/>
      <c r="H142" s="307"/>
      <c r="I142" s="225" t="e">
        <f>SUM(I132:I141)</f>
        <v>#DIV/0!</v>
      </c>
      <c r="J142" s="226" t="e">
        <f>SUM(J132:J141)</f>
        <v>#DIV/0!</v>
      </c>
      <c r="L142" s="274"/>
    </row>
    <row r="143" spans="2:14" ht="13" x14ac:dyDescent="0.25">
      <c r="C143" s="224"/>
      <c r="L143" s="274"/>
    </row>
    <row r="144" spans="2:14" ht="13" x14ac:dyDescent="0.3">
      <c r="C144" s="254">
        <f>+C123</f>
        <v>11</v>
      </c>
      <c r="D144" s="220" t="str">
        <f>+VLOOKUP(C144,$C$11:$J$126,2,0)</f>
        <v>HONORARIOS REPRESENTANTES TECNICOS</v>
      </c>
      <c r="E144" s="221"/>
      <c r="F144" s="222"/>
      <c r="G144" s="222"/>
      <c r="H144" s="223"/>
      <c r="I144" s="215">
        <f>+I123</f>
        <v>0</v>
      </c>
      <c r="J144" s="227" t="e">
        <f>+I144/I128</f>
        <v>#DIV/0!</v>
      </c>
      <c r="L144" s="274"/>
    </row>
    <row r="145" spans="3:12" ht="13" x14ac:dyDescent="0.3">
      <c r="C145" s="224"/>
      <c r="D145" s="306" t="s">
        <v>77</v>
      </c>
      <c r="E145" s="307"/>
      <c r="F145" s="307"/>
      <c r="G145" s="307"/>
      <c r="H145" s="307"/>
      <c r="I145" s="225" t="e">
        <f>+I144+I142</f>
        <v>#DIV/0!</v>
      </c>
      <c r="J145" s="226" t="e">
        <f>+J144+J142</f>
        <v>#DIV/0!</v>
      </c>
      <c r="L145" s="274"/>
    </row>
    <row r="146" spans="3:12" x14ac:dyDescent="0.25">
      <c r="C146" s="6"/>
      <c r="L146" s="274"/>
    </row>
    <row r="147" spans="3:12" x14ac:dyDescent="0.25">
      <c r="C147" s="228"/>
      <c r="D147" s="229" t="s">
        <v>242</v>
      </c>
      <c r="E147" s="221"/>
      <c r="F147" s="222"/>
      <c r="G147" s="222"/>
      <c r="H147" s="223"/>
      <c r="I147" s="232">
        <f>F106</f>
        <v>1039</v>
      </c>
      <c r="J147" s="230"/>
      <c r="L147" s="274"/>
    </row>
    <row r="148" spans="3:12" x14ac:dyDescent="0.25">
      <c r="C148" s="6"/>
      <c r="D148" s="229" t="s">
        <v>243</v>
      </c>
      <c r="E148" s="221"/>
      <c r="F148" s="222"/>
      <c r="G148" s="222"/>
      <c r="H148" s="223"/>
      <c r="I148" s="231" t="e">
        <f>+I128/I147</f>
        <v>#DIV/0!</v>
      </c>
      <c r="J148" s="230"/>
      <c r="L148" s="274"/>
    </row>
    <row r="149" spans="3:12" x14ac:dyDescent="0.25">
      <c r="L149" s="274"/>
    </row>
  </sheetData>
  <mergeCells count="32">
    <mergeCell ref="D91:H91"/>
    <mergeCell ref="D100:H100"/>
    <mergeCell ref="D104:H104"/>
    <mergeCell ref="D142:H142"/>
    <mergeCell ref="D145:H145"/>
    <mergeCell ref="C129:J129"/>
    <mergeCell ref="C108:H108"/>
    <mergeCell ref="G111:H111"/>
    <mergeCell ref="D112:H112"/>
    <mergeCell ref="G113:H113"/>
    <mergeCell ref="G114:H114"/>
    <mergeCell ref="D123:H123"/>
    <mergeCell ref="C128:H128"/>
    <mergeCell ref="I128:J128"/>
    <mergeCell ref="D115:G115"/>
    <mergeCell ref="G116:H116"/>
    <mergeCell ref="D117:H117"/>
    <mergeCell ref="D119:H119"/>
    <mergeCell ref="C122:J122"/>
    <mergeCell ref="C121:H121"/>
    <mergeCell ref="I121:J121"/>
    <mergeCell ref="B2:K5"/>
    <mergeCell ref="D66:H66"/>
    <mergeCell ref="C8:J8"/>
    <mergeCell ref="D11:H11"/>
    <mergeCell ref="D16:H16"/>
    <mergeCell ref="D71:H71"/>
    <mergeCell ref="D83:H83"/>
    <mergeCell ref="D36:H36"/>
    <mergeCell ref="D46:H46"/>
    <mergeCell ref="B6:K6"/>
    <mergeCell ref="B7:K7"/>
  </mergeCells>
  <phoneticPr fontId="11" type="noConversion"/>
  <printOptions horizontalCentered="1"/>
  <pageMargins left="0.25" right="0.25" top="0.75" bottom="0.75" header="0.3" footer="0.3"/>
  <pageSetup paperSize="9" scale="6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5"/>
  <sheetViews>
    <sheetView view="pageBreakPreview" zoomScale="60" zoomScaleNormal="90" workbookViewId="0">
      <selection activeCell="C42" sqref="C42"/>
    </sheetView>
  </sheetViews>
  <sheetFormatPr baseColWidth="10" defaultColWidth="11.453125" defaultRowHeight="12.5" x14ac:dyDescent="0.25"/>
  <cols>
    <col min="1" max="1" width="2.81640625" style="79" customWidth="1"/>
    <col min="2" max="2" width="3.81640625" style="79" customWidth="1"/>
    <col min="3" max="3" width="12.81640625" style="79" bestFit="1" customWidth="1"/>
    <col min="4" max="4" width="35.1796875" style="79" customWidth="1"/>
    <col min="5" max="5" width="10.1796875" style="79" customWidth="1"/>
    <col min="6" max="6" width="12" style="79" customWidth="1"/>
    <col min="7" max="7" width="13.81640625" style="79" customWidth="1"/>
    <col min="8" max="8" width="11.453125" style="79"/>
    <col min="9" max="9" width="13.54296875" style="79" customWidth="1"/>
    <col min="10" max="10" width="12.81640625" style="79" customWidth="1"/>
    <col min="11" max="11" width="3.81640625" style="79" customWidth="1"/>
    <col min="12" max="12" width="3.08984375" style="79" customWidth="1"/>
    <col min="13" max="16384" width="11.453125" style="79"/>
  </cols>
  <sheetData>
    <row r="1" spans="2:11" ht="13" thickBot="1" x14ac:dyDescent="0.3"/>
    <row r="2" spans="2:11" ht="15" customHeight="1" thickBot="1" x14ac:dyDescent="0.3">
      <c r="B2" s="179"/>
      <c r="C2" s="180"/>
      <c r="D2" s="180"/>
      <c r="E2" s="180"/>
      <c r="F2" s="180"/>
      <c r="G2" s="180"/>
      <c r="H2" s="180"/>
      <c r="I2" s="180"/>
      <c r="J2" s="180"/>
      <c r="K2" s="181"/>
    </row>
    <row r="3" spans="2:11" ht="13.5" customHeight="1" thickBot="1" x14ac:dyDescent="0.3">
      <c r="B3" s="149"/>
      <c r="C3" s="82" t="s">
        <v>78</v>
      </c>
      <c r="D3" s="182"/>
      <c r="E3" s="150"/>
      <c r="F3" s="150"/>
      <c r="G3" s="150"/>
      <c r="H3" s="150"/>
      <c r="I3" s="315" t="s">
        <v>79</v>
      </c>
      <c r="J3" s="317"/>
      <c r="K3" s="152"/>
    </row>
    <row r="4" spans="2:11" ht="13" thickBot="1" x14ac:dyDescent="0.3">
      <c r="B4" s="149"/>
      <c r="C4" s="82" t="s">
        <v>80</v>
      </c>
      <c r="D4" s="182"/>
      <c r="E4" s="150"/>
      <c r="F4" s="150"/>
      <c r="G4" s="150"/>
      <c r="H4" s="150"/>
      <c r="I4" s="316"/>
      <c r="J4" s="318"/>
      <c r="K4" s="152"/>
    </row>
    <row r="5" spans="2:11" ht="13" thickBot="1" x14ac:dyDescent="0.3">
      <c r="B5" s="149"/>
      <c r="C5" s="150"/>
      <c r="D5" s="150"/>
      <c r="E5" s="150"/>
      <c r="F5" s="150"/>
      <c r="G5" s="150"/>
      <c r="H5" s="150"/>
      <c r="I5" s="150"/>
      <c r="J5" s="150"/>
      <c r="K5" s="152"/>
    </row>
    <row r="6" spans="2:11" s="90" customFormat="1" ht="24" customHeight="1" thickBot="1" x14ac:dyDescent="0.3">
      <c r="B6" s="84"/>
      <c r="C6" s="85" t="s">
        <v>81</v>
      </c>
      <c r="D6" s="86" t="s">
        <v>82</v>
      </c>
      <c r="E6" s="87" t="s">
        <v>83</v>
      </c>
      <c r="F6" s="86" t="s">
        <v>84</v>
      </c>
      <c r="G6" s="87" t="s">
        <v>85</v>
      </c>
      <c r="H6" s="86" t="s">
        <v>86</v>
      </c>
      <c r="I6" s="88" t="s">
        <v>87</v>
      </c>
      <c r="J6" s="88" t="s">
        <v>88</v>
      </c>
      <c r="K6" s="89"/>
    </row>
    <row r="7" spans="2:11" ht="13" thickBot="1" x14ac:dyDescent="0.3">
      <c r="B7" s="149"/>
      <c r="C7" s="150"/>
      <c r="D7" s="150"/>
      <c r="E7" s="150"/>
      <c r="F7" s="150"/>
      <c r="G7" s="151"/>
      <c r="H7" s="150"/>
      <c r="I7" s="150"/>
      <c r="J7" s="150"/>
      <c r="K7" s="152"/>
    </row>
    <row r="8" spans="2:11" ht="13.5" thickBot="1" x14ac:dyDescent="0.35">
      <c r="B8" s="149"/>
      <c r="C8" s="153" t="s">
        <v>53</v>
      </c>
      <c r="D8" s="154" t="s">
        <v>89</v>
      </c>
      <c r="E8" s="155"/>
      <c r="F8" s="156" t="s">
        <v>90</v>
      </c>
      <c r="G8" s="156" t="s">
        <v>90</v>
      </c>
      <c r="H8" s="156" t="s">
        <v>91</v>
      </c>
      <c r="I8" s="157" t="s">
        <v>92</v>
      </c>
      <c r="J8" s="158"/>
      <c r="K8" s="152"/>
    </row>
    <row r="9" spans="2:11" ht="8.25" customHeight="1" thickBot="1" x14ac:dyDescent="0.3">
      <c r="B9" s="149"/>
      <c r="C9" s="150"/>
      <c r="D9" s="159"/>
      <c r="E9" s="150"/>
      <c r="F9" s="150"/>
      <c r="G9" s="150"/>
      <c r="H9" s="150"/>
      <c r="I9" s="150"/>
      <c r="J9" s="150"/>
      <c r="K9" s="152"/>
    </row>
    <row r="10" spans="2:11" x14ac:dyDescent="0.25">
      <c r="B10" s="149"/>
      <c r="C10" s="160"/>
      <c r="D10" s="161"/>
      <c r="E10" s="162"/>
      <c r="F10" s="162"/>
      <c r="G10" s="162"/>
      <c r="H10" s="162"/>
      <c r="I10" s="163"/>
      <c r="J10" s="150"/>
      <c r="K10" s="152"/>
    </row>
    <row r="11" spans="2:11" x14ac:dyDescent="0.25">
      <c r="B11" s="149"/>
      <c r="C11" s="164"/>
      <c r="D11" s="165"/>
      <c r="E11" s="166"/>
      <c r="F11" s="166"/>
      <c r="G11" s="166"/>
      <c r="H11" s="166"/>
      <c r="I11" s="167"/>
      <c r="J11" s="150"/>
      <c r="K11" s="152"/>
    </row>
    <row r="12" spans="2:11" x14ac:dyDescent="0.25">
      <c r="B12" s="149"/>
      <c r="C12" s="164"/>
      <c r="D12" s="165"/>
      <c r="E12" s="166"/>
      <c r="F12" s="166"/>
      <c r="G12" s="166"/>
      <c r="H12" s="166"/>
      <c r="I12" s="167"/>
      <c r="J12" s="150"/>
      <c r="K12" s="152"/>
    </row>
    <row r="13" spans="2:11" ht="13" thickBot="1" x14ac:dyDescent="0.3">
      <c r="B13" s="149"/>
      <c r="C13" s="168"/>
      <c r="D13" s="169"/>
      <c r="E13" s="170"/>
      <c r="F13" s="170"/>
      <c r="G13" s="170"/>
      <c r="H13" s="170"/>
      <c r="I13" s="171"/>
      <c r="J13" s="150"/>
      <c r="K13" s="152"/>
    </row>
    <row r="14" spans="2:11" ht="13" thickBot="1" x14ac:dyDescent="0.3">
      <c r="B14" s="149"/>
      <c r="C14" s="150"/>
      <c r="D14" s="159"/>
      <c r="E14" s="150"/>
      <c r="F14" s="150"/>
      <c r="G14" s="151"/>
      <c r="H14" s="150"/>
      <c r="I14" s="150"/>
      <c r="J14" s="150"/>
      <c r="K14" s="152"/>
    </row>
    <row r="15" spans="2:11" ht="13.5" thickBot="1" x14ac:dyDescent="0.35">
      <c r="B15" s="149"/>
      <c r="C15" s="153" t="s">
        <v>56</v>
      </c>
      <c r="D15" s="172" t="s">
        <v>93</v>
      </c>
      <c r="E15" s="173"/>
      <c r="F15" s="156" t="s">
        <v>94</v>
      </c>
      <c r="G15" s="156" t="s">
        <v>95</v>
      </c>
      <c r="H15" s="156" t="s">
        <v>96</v>
      </c>
      <c r="I15" s="157" t="s">
        <v>92</v>
      </c>
      <c r="J15" s="174"/>
      <c r="K15" s="152"/>
    </row>
    <row r="16" spans="2:11" ht="8.25" customHeight="1" thickBot="1" x14ac:dyDescent="0.3">
      <c r="B16" s="149"/>
      <c r="C16" s="150"/>
      <c r="D16" s="150"/>
      <c r="E16" s="150"/>
      <c r="F16" s="150"/>
      <c r="G16" s="150"/>
      <c r="H16" s="150"/>
      <c r="I16" s="150"/>
      <c r="J16" s="150"/>
      <c r="K16" s="152"/>
    </row>
    <row r="17" spans="2:11" x14ac:dyDescent="0.25">
      <c r="B17" s="149"/>
      <c r="C17" s="160"/>
      <c r="D17" s="175"/>
      <c r="E17" s="175"/>
      <c r="F17" s="162"/>
      <c r="G17" s="162"/>
      <c r="H17" s="162"/>
      <c r="I17" s="163"/>
      <c r="J17" s="150"/>
      <c r="K17" s="152"/>
    </row>
    <row r="18" spans="2:11" x14ac:dyDescent="0.25">
      <c r="B18" s="149"/>
      <c r="C18" s="164"/>
      <c r="D18" s="166"/>
      <c r="E18" s="166"/>
      <c r="F18" s="166"/>
      <c r="G18" s="166"/>
      <c r="H18" s="166"/>
      <c r="I18" s="167"/>
      <c r="J18" s="150"/>
      <c r="K18" s="152"/>
    </row>
    <row r="19" spans="2:11" x14ac:dyDescent="0.25">
      <c r="B19" s="149"/>
      <c r="C19" s="164"/>
      <c r="D19" s="166"/>
      <c r="E19" s="166"/>
      <c r="F19" s="166"/>
      <c r="G19" s="166"/>
      <c r="H19" s="166"/>
      <c r="I19" s="167"/>
      <c r="J19" s="150"/>
      <c r="K19" s="152"/>
    </row>
    <row r="20" spans="2:11" ht="13" thickBot="1" x14ac:dyDescent="0.3">
      <c r="B20" s="149"/>
      <c r="C20" s="168"/>
      <c r="D20" s="170"/>
      <c r="E20" s="170"/>
      <c r="F20" s="170"/>
      <c r="G20" s="170"/>
      <c r="H20" s="170"/>
      <c r="I20" s="171"/>
      <c r="J20" s="150"/>
      <c r="K20" s="152"/>
    </row>
    <row r="21" spans="2:11" ht="13" thickBot="1" x14ac:dyDescent="0.3">
      <c r="B21" s="149"/>
      <c r="C21" s="150"/>
      <c r="D21" s="150"/>
      <c r="E21" s="150"/>
      <c r="F21" s="150"/>
      <c r="G21" s="150"/>
      <c r="H21" s="150"/>
      <c r="I21" s="150"/>
      <c r="J21" s="150"/>
      <c r="K21" s="152"/>
    </row>
    <row r="22" spans="2:11" ht="13.5" thickBot="1" x14ac:dyDescent="0.35">
      <c r="B22" s="149"/>
      <c r="C22" s="153" t="s">
        <v>60</v>
      </c>
      <c r="D22" s="172" t="s">
        <v>97</v>
      </c>
      <c r="E22" s="173"/>
      <c r="F22" s="156" t="s">
        <v>98</v>
      </c>
      <c r="G22" s="156" t="s">
        <v>99</v>
      </c>
      <c r="H22" s="156" t="s">
        <v>100</v>
      </c>
      <c r="I22" s="157" t="s">
        <v>92</v>
      </c>
      <c r="J22" s="174"/>
      <c r="K22" s="152"/>
    </row>
    <row r="23" spans="2:11" ht="8.25" customHeight="1" thickBot="1" x14ac:dyDescent="0.3">
      <c r="B23" s="149"/>
      <c r="C23" s="150"/>
      <c r="D23" s="150"/>
      <c r="E23" s="150"/>
      <c r="F23" s="150"/>
      <c r="G23" s="150"/>
      <c r="H23" s="150"/>
      <c r="I23" s="150"/>
      <c r="J23" s="150"/>
      <c r="K23" s="152"/>
    </row>
    <row r="24" spans="2:11" x14ac:dyDescent="0.25">
      <c r="B24" s="149"/>
      <c r="C24" s="160"/>
      <c r="D24" s="162"/>
      <c r="E24" s="162"/>
      <c r="F24" s="162"/>
      <c r="G24" s="162"/>
      <c r="H24" s="162"/>
      <c r="I24" s="163"/>
      <c r="J24" s="150"/>
      <c r="K24" s="152"/>
    </row>
    <row r="25" spans="2:11" x14ac:dyDescent="0.25">
      <c r="B25" s="149"/>
      <c r="C25" s="164"/>
      <c r="D25" s="166"/>
      <c r="E25" s="166"/>
      <c r="F25" s="166"/>
      <c r="G25" s="166"/>
      <c r="H25" s="166"/>
      <c r="I25" s="167"/>
      <c r="J25" s="150"/>
      <c r="K25" s="152"/>
    </row>
    <row r="26" spans="2:11" x14ac:dyDescent="0.25">
      <c r="B26" s="149"/>
      <c r="C26" s="164"/>
      <c r="D26" s="166"/>
      <c r="E26" s="166"/>
      <c r="F26" s="166"/>
      <c r="G26" s="166"/>
      <c r="H26" s="166"/>
      <c r="I26" s="167"/>
      <c r="J26" s="150"/>
      <c r="K26" s="152"/>
    </row>
    <row r="27" spans="2:11" ht="13" thickBot="1" x14ac:dyDescent="0.3">
      <c r="B27" s="149"/>
      <c r="C27" s="168"/>
      <c r="D27" s="170"/>
      <c r="E27" s="170"/>
      <c r="F27" s="170"/>
      <c r="G27" s="170"/>
      <c r="H27" s="170"/>
      <c r="I27" s="171"/>
      <c r="J27" s="150"/>
      <c r="K27" s="152"/>
    </row>
    <row r="28" spans="2:11" x14ac:dyDescent="0.25">
      <c r="B28" s="149"/>
      <c r="C28" s="150"/>
      <c r="D28" s="150"/>
      <c r="E28" s="150"/>
      <c r="F28" s="150"/>
      <c r="G28" s="150"/>
      <c r="H28" s="150"/>
      <c r="I28" s="150"/>
      <c r="J28" s="150"/>
      <c r="K28" s="152"/>
    </row>
    <row r="29" spans="2:11" ht="12.75" customHeight="1" thickBot="1" x14ac:dyDescent="0.3">
      <c r="B29" s="149"/>
      <c r="C29" s="150"/>
      <c r="D29" s="150"/>
      <c r="E29" s="150"/>
      <c r="F29" s="150"/>
      <c r="G29" s="150"/>
      <c r="H29" s="150"/>
      <c r="I29" s="150"/>
      <c r="J29" s="150"/>
      <c r="K29" s="152"/>
    </row>
    <row r="30" spans="2:11" ht="13" thickBot="1" x14ac:dyDescent="0.3">
      <c r="B30" s="149"/>
      <c r="C30" s="150"/>
      <c r="D30" s="150"/>
      <c r="E30" s="150"/>
      <c r="F30" s="150"/>
      <c r="G30" s="150"/>
      <c r="H30" s="319" t="s">
        <v>52</v>
      </c>
      <c r="I30" s="320"/>
      <c r="J30" s="93"/>
      <c r="K30" s="152"/>
    </row>
    <row r="31" spans="2:11" ht="8.25" customHeight="1" thickBot="1" x14ac:dyDescent="0.3">
      <c r="B31" s="149"/>
      <c r="C31" s="150"/>
      <c r="D31" s="150"/>
      <c r="E31" s="150"/>
      <c r="F31" s="150"/>
      <c r="G31" s="150"/>
      <c r="H31" s="150"/>
      <c r="I31" s="150"/>
      <c r="J31" s="150"/>
      <c r="K31" s="152"/>
    </row>
    <row r="32" spans="2:11" ht="13" thickBot="1" x14ac:dyDescent="0.3">
      <c r="B32" s="149"/>
      <c r="C32" s="150"/>
      <c r="D32" s="150"/>
      <c r="E32" s="150"/>
      <c r="F32" s="150"/>
      <c r="G32" s="150"/>
      <c r="H32" s="321" t="s">
        <v>101</v>
      </c>
      <c r="I32" s="322"/>
      <c r="J32" s="92"/>
      <c r="K32" s="152"/>
    </row>
    <row r="33" spans="2:11" ht="8.25" customHeight="1" thickBot="1" x14ac:dyDescent="0.3">
      <c r="B33" s="149"/>
      <c r="C33" s="150"/>
      <c r="D33" s="150"/>
      <c r="E33" s="150"/>
      <c r="F33" s="150"/>
      <c r="G33" s="150"/>
      <c r="H33" s="150"/>
      <c r="I33" s="150"/>
      <c r="J33" s="150"/>
      <c r="K33" s="152"/>
    </row>
    <row r="34" spans="2:11" ht="13" thickBot="1" x14ac:dyDescent="0.3">
      <c r="B34" s="149"/>
      <c r="C34" s="150"/>
      <c r="D34" s="150"/>
      <c r="E34" s="150"/>
      <c r="F34" s="150"/>
      <c r="G34" s="150"/>
      <c r="H34" s="319" t="s">
        <v>73</v>
      </c>
      <c r="I34" s="320"/>
      <c r="J34" s="93"/>
      <c r="K34" s="152"/>
    </row>
    <row r="35" spans="2:11" ht="13" thickBot="1" x14ac:dyDescent="0.3">
      <c r="B35" s="176"/>
      <c r="C35" s="177"/>
      <c r="D35" s="177"/>
      <c r="E35" s="177"/>
      <c r="F35" s="177"/>
      <c r="G35" s="177"/>
      <c r="H35" s="177"/>
      <c r="I35" s="177"/>
      <c r="J35" s="177"/>
      <c r="K35" s="178"/>
    </row>
  </sheetData>
  <mergeCells count="5">
    <mergeCell ref="I3:I4"/>
    <mergeCell ref="J3:J4"/>
    <mergeCell ref="H30:I30"/>
    <mergeCell ref="H32:I32"/>
    <mergeCell ref="H34:I34"/>
  </mergeCells>
  <printOptions horizontalCentered="1" verticalCentered="1"/>
  <pageMargins left="0.70866141732283472" right="0.70866141732283472" top="0.74803149606299213" bottom="0.74803149606299213"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9"/>
  <sheetViews>
    <sheetView view="pageBreakPreview" zoomScale="110" zoomScaleNormal="100" zoomScaleSheetLayoutView="110" workbookViewId="0">
      <selection activeCell="F33" sqref="F33"/>
    </sheetView>
  </sheetViews>
  <sheetFormatPr baseColWidth="10" defaultColWidth="11.453125" defaultRowHeight="12.5" x14ac:dyDescent="0.25"/>
  <cols>
    <col min="1" max="2" width="3.81640625" style="79" customWidth="1"/>
    <col min="3" max="3" width="5.81640625" style="97" customWidth="1"/>
    <col min="4" max="4" width="17.453125" style="79" customWidth="1"/>
    <col min="5" max="7" width="11.453125" style="79"/>
    <col min="8" max="8" width="5.54296875" style="79" customWidth="1"/>
    <col min="9" max="9" width="13.54296875" style="79" customWidth="1"/>
    <col min="10" max="10" width="3.81640625" style="79" customWidth="1"/>
    <col min="11" max="16384" width="11.453125" style="79"/>
  </cols>
  <sheetData>
    <row r="1" spans="2:10" ht="13" thickBot="1" x14ac:dyDescent="0.3">
      <c r="B1" s="91"/>
    </row>
    <row r="2" spans="2:10" s="99" customFormat="1" ht="20.25" customHeight="1" thickBot="1" x14ac:dyDescent="0.3">
      <c r="B2" s="98"/>
      <c r="C2" s="329" t="s">
        <v>102</v>
      </c>
      <c r="D2" s="330"/>
      <c r="E2" s="330"/>
      <c r="F2" s="330"/>
      <c r="G2" s="330"/>
      <c r="H2" s="330"/>
      <c r="I2" s="330"/>
      <c r="J2" s="81"/>
    </row>
    <row r="3" spans="2:10" ht="13" thickBot="1" x14ac:dyDescent="0.3">
      <c r="B3" s="81"/>
      <c r="C3" s="100"/>
      <c r="D3" s="80"/>
      <c r="E3" s="80"/>
      <c r="F3" s="80"/>
      <c r="G3" s="80"/>
      <c r="H3" s="80"/>
      <c r="I3" s="80"/>
      <c r="J3" s="83"/>
    </row>
    <row r="4" spans="2:10" ht="13.5" thickBot="1" x14ac:dyDescent="0.3">
      <c r="B4" s="81"/>
      <c r="C4" s="101" t="s">
        <v>53</v>
      </c>
      <c r="D4" s="323" t="s">
        <v>52</v>
      </c>
      <c r="E4" s="324"/>
      <c r="F4" s="324"/>
      <c r="G4" s="324"/>
      <c r="H4" s="325"/>
      <c r="I4" s="102">
        <v>1</v>
      </c>
      <c r="J4" s="83"/>
    </row>
    <row r="5" spans="2:10" ht="25.5" thickBot="1" x14ac:dyDescent="0.3">
      <c r="B5" s="81"/>
      <c r="C5" s="103" t="s">
        <v>103</v>
      </c>
      <c r="D5" s="104" t="s">
        <v>54</v>
      </c>
      <c r="E5" s="105" t="s">
        <v>55</v>
      </c>
      <c r="F5" s="106" t="s">
        <v>104</v>
      </c>
      <c r="G5" s="331"/>
      <c r="H5" s="332"/>
      <c r="I5" s="107" t="s">
        <v>105</v>
      </c>
      <c r="J5" s="83"/>
    </row>
    <row r="6" spans="2:10" ht="13.5" thickBot="1" x14ac:dyDescent="0.3">
      <c r="B6" s="81"/>
      <c r="C6" s="101" t="s">
        <v>56</v>
      </c>
      <c r="D6" s="323" t="s">
        <v>57</v>
      </c>
      <c r="E6" s="324"/>
      <c r="F6" s="324"/>
      <c r="G6" s="324"/>
      <c r="H6" s="325"/>
      <c r="I6" s="108" t="s">
        <v>106</v>
      </c>
      <c r="J6" s="83"/>
    </row>
    <row r="7" spans="2:10" ht="25" x14ac:dyDescent="0.25">
      <c r="B7" s="81"/>
      <c r="C7" s="103" t="s">
        <v>107</v>
      </c>
      <c r="D7" s="109" t="s">
        <v>58</v>
      </c>
      <c r="E7" s="105" t="s">
        <v>55</v>
      </c>
      <c r="F7" s="106" t="s">
        <v>108</v>
      </c>
      <c r="G7" s="331"/>
      <c r="H7" s="332"/>
      <c r="I7" s="107" t="s">
        <v>109</v>
      </c>
      <c r="J7" s="83"/>
    </row>
    <row r="8" spans="2:10" ht="13.5" thickBot="1" x14ac:dyDescent="0.3">
      <c r="B8" s="81"/>
      <c r="C8" s="103" t="s">
        <v>110</v>
      </c>
      <c r="D8" s="104" t="s">
        <v>59</v>
      </c>
      <c r="E8" s="110" t="s">
        <v>55</v>
      </c>
      <c r="F8" s="111" t="s">
        <v>111</v>
      </c>
      <c r="G8" s="326"/>
      <c r="H8" s="326"/>
      <c r="I8" s="107" t="s">
        <v>112</v>
      </c>
      <c r="J8" s="83"/>
    </row>
    <row r="9" spans="2:10" ht="13.5" thickBot="1" x14ac:dyDescent="0.3">
      <c r="B9" s="81"/>
      <c r="C9" s="101" t="s">
        <v>60</v>
      </c>
      <c r="D9" s="323" t="s">
        <v>61</v>
      </c>
      <c r="E9" s="324"/>
      <c r="F9" s="324"/>
      <c r="G9" s="324"/>
      <c r="H9" s="325"/>
      <c r="I9" s="108" t="s">
        <v>113</v>
      </c>
      <c r="J9" s="83"/>
    </row>
    <row r="10" spans="2:10" ht="25.5" thickBot="1" x14ac:dyDescent="0.3">
      <c r="B10" s="81"/>
      <c r="C10" s="103" t="s">
        <v>114</v>
      </c>
      <c r="D10" s="104" t="s">
        <v>62</v>
      </c>
      <c r="E10" s="110" t="s">
        <v>55</v>
      </c>
      <c r="F10" s="111" t="s">
        <v>115</v>
      </c>
      <c r="G10" s="326"/>
      <c r="H10" s="326"/>
      <c r="I10" s="107" t="s">
        <v>116</v>
      </c>
      <c r="J10" s="83"/>
    </row>
    <row r="11" spans="2:10" ht="13.5" thickBot="1" x14ac:dyDescent="0.3">
      <c r="B11" s="81"/>
      <c r="C11" s="101" t="s">
        <v>63</v>
      </c>
      <c r="D11" s="323" t="s">
        <v>64</v>
      </c>
      <c r="E11" s="324"/>
      <c r="F11" s="324"/>
      <c r="G11" s="324"/>
      <c r="H11" s="325"/>
      <c r="I11" s="108" t="s">
        <v>117</v>
      </c>
      <c r="J11" s="83"/>
    </row>
    <row r="12" spans="2:10" ht="13.5" thickBot="1" x14ac:dyDescent="0.3">
      <c r="B12" s="81"/>
      <c r="C12" s="110"/>
      <c r="D12" s="113"/>
      <c r="E12" s="112"/>
      <c r="F12" s="112"/>
      <c r="G12" s="112"/>
      <c r="H12" s="112"/>
      <c r="I12" s="114"/>
      <c r="J12" s="83"/>
    </row>
    <row r="13" spans="2:10" ht="21.75" customHeight="1" thickBot="1" x14ac:dyDescent="0.3">
      <c r="B13" s="81"/>
      <c r="C13" s="323" t="s">
        <v>65</v>
      </c>
      <c r="D13" s="327"/>
      <c r="E13" s="327"/>
      <c r="F13" s="327"/>
      <c r="G13" s="327"/>
      <c r="H13" s="328"/>
      <c r="I13" s="115" t="s">
        <v>118</v>
      </c>
      <c r="J13" s="83"/>
    </row>
    <row r="14" spans="2:10" ht="13" thickBot="1" x14ac:dyDescent="0.3">
      <c r="B14" s="94"/>
      <c r="C14" s="116"/>
      <c r="D14" s="95"/>
      <c r="E14" s="95"/>
      <c r="F14" s="95"/>
      <c r="G14" s="95"/>
      <c r="H14" s="95"/>
      <c r="I14" s="95"/>
      <c r="J14" s="96"/>
    </row>
    <row r="19" spans="3:9" ht="13" x14ac:dyDescent="0.25">
      <c r="C19" s="103"/>
      <c r="D19" s="104"/>
      <c r="E19" s="110"/>
      <c r="F19" s="111"/>
      <c r="G19" s="326"/>
      <c r="H19" s="326"/>
      <c r="I19" s="107"/>
    </row>
  </sheetData>
  <mergeCells count="11">
    <mergeCell ref="G8:H8"/>
    <mergeCell ref="C2:I2"/>
    <mergeCell ref="D4:H4"/>
    <mergeCell ref="G5:H5"/>
    <mergeCell ref="D6:H6"/>
    <mergeCell ref="G7:H7"/>
    <mergeCell ref="D9:H9"/>
    <mergeCell ref="G10:H10"/>
    <mergeCell ref="D11:H11"/>
    <mergeCell ref="C13:H13"/>
    <mergeCell ref="G19:H1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53125" defaultRowHeight="12.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1B7C6DACABF394CAAC7394F7F62728C" ma:contentTypeVersion="16" ma:contentTypeDescription="Crear nuevo documento." ma:contentTypeScope="" ma:versionID="4c842644d50a067d84c0cdae404518d0">
  <xsd:schema xmlns:xsd="http://www.w3.org/2001/XMLSchema" xmlns:xs="http://www.w3.org/2001/XMLSchema" xmlns:p="http://schemas.microsoft.com/office/2006/metadata/properties" xmlns:ns2="03fd7087-3ff3-4ec4-9d52-81e9ee6040fc" xmlns:ns3="f894b84b-39ca-4973-a6a1-c5dd66fd8965" targetNamespace="http://schemas.microsoft.com/office/2006/metadata/properties" ma:root="true" ma:fieldsID="6e0264f0cb5657c7c4f451c3cc017893" ns2:_="" ns3:_="">
    <xsd:import namespace="03fd7087-3ff3-4ec4-9d52-81e9ee6040fc"/>
    <xsd:import namespace="f894b84b-39ca-4973-a6a1-c5dd66fd896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SearchProperties" minOccurs="0"/>
                <xsd:element ref="ns2:MediaServiceObjectDetectorVersions" minOccurs="0"/>
                <xsd:element ref="ns2:lcf76f155ced4ddcb4097134ff3c332f" minOccurs="0"/>
                <xsd:element ref="ns3:TaxCatchAll"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fd7087-3ff3-4ec4-9d52-81e9ee6040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486a6d29-835b-4506-bbb9-b60d0bc970ef"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94b84b-39ca-4973-a6a1-c5dd66fd8965"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fefaadb7-2dad-43e5-8fcf-6b25c93c1635}" ma:internalName="TaxCatchAll" ma:showField="CatchAllData" ma:web="f894b84b-39ca-4973-a6a1-c5dd66fd89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894b84b-39ca-4973-a6a1-c5dd66fd8965" xsi:nil="true"/>
    <lcf76f155ced4ddcb4097134ff3c332f xmlns="03fd7087-3ff3-4ec4-9d52-81e9ee6040fc">
      <Terms xmlns="http://schemas.microsoft.com/office/infopath/2007/PartnerControls"/>
    </lcf76f155ced4ddcb4097134ff3c332f>
    <SharedWithUsers xmlns="f894b84b-39ca-4973-a6a1-c5dd66fd8965">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7DDE8C-A294-4FFE-A3FD-AA406453F7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fd7087-3ff3-4ec4-9d52-81e9ee6040fc"/>
    <ds:schemaRef ds:uri="f894b84b-39ca-4973-a6a1-c5dd66fd89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7E3D28-1248-498A-BCD4-2C7F3DD2589A}">
  <ds:schemaRefs>
    <ds:schemaRef ds:uri="http://schemas.microsoft.com/office/2006/documentManagement/types"/>
    <ds:schemaRef ds:uri="03fd7087-3ff3-4ec4-9d52-81e9ee6040fc"/>
    <ds:schemaRef ds:uri="http://purl.org/dc/dcmitype/"/>
    <ds:schemaRef ds:uri="http://www.w3.org/XML/1998/namespace"/>
    <ds:schemaRef ds:uri="http://schemas.openxmlformats.org/package/2006/metadata/core-properties"/>
    <ds:schemaRef ds:uri="http://schemas.microsoft.com/office/2006/metadata/properties"/>
    <ds:schemaRef ds:uri="f894b84b-39ca-4973-a6a1-c5dd66fd8965"/>
    <ds:schemaRef ds:uri="http://purl.org/dc/terms/"/>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68E94F58-1EA0-4BD3-BB70-2262966B6D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CYP</vt:lpstr>
      <vt:lpstr>ANALIS DE PRECIOS</vt:lpstr>
      <vt:lpstr>CR</vt:lpstr>
      <vt:lpstr>Hoja1</vt:lpstr>
      <vt:lpstr>'ANALIS DE PRECIOS'!Área_de_impresión</vt:lpstr>
      <vt:lpstr>CR!Área_de_impresión</vt:lpstr>
      <vt:lpstr>CYP!Área_de_impresión</vt:lpstr>
      <vt:lpstr>CYP!Títulos_a_imprimir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Matias Forcinito</dc:creator>
  <cp:keywords/>
  <dc:description/>
  <cp:lastModifiedBy>Lorena Elizabeth Rolon</cp:lastModifiedBy>
  <cp:revision/>
  <cp:lastPrinted>2025-10-06T11:43:23Z</cp:lastPrinted>
  <dcterms:created xsi:type="dcterms:W3CDTF">2016-08-05T20:58:01Z</dcterms:created>
  <dcterms:modified xsi:type="dcterms:W3CDTF">2025-10-17T15:05:55Z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0x01010051B7C6DACABF394CAAC7394F7F62728C</vt:lpwstr>
  </property>
  <property fmtid="{D5CDD505-2E9C-101B-9397-08002B2CF9AE}" pid="3" name="MediaServiceImageTags">
    <vt:lpwstr/>
  </property>
  <property fmtid="{D5CDD505-2E9C-101B-9397-08002B2CF9AE}" pid="4" name="Order">
    <vt:r8>5589800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